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325" windowWidth="9375" windowHeight="4200" tabRatio="668" activeTab="3"/>
  </bookViews>
  <sheets>
    <sheet name="BS" sheetId="1" r:id="rId1"/>
    <sheet name="IS" sheetId="2" r:id="rId2"/>
    <sheet name="CSCIE" sheetId="3" r:id="rId3"/>
    <sheet name="CFS" sheetId="4" r:id="rId4"/>
  </sheets>
  <definedNames>
    <definedName name="_xlnm.Print_Area" localSheetId="0">'BS'!$A$1:$J$71</definedName>
    <definedName name="_xlnm.Print_Area" localSheetId="3">'CFS'!$A$1:$H$63</definedName>
    <definedName name="_xlnm.Print_Area" localSheetId="2">'CSCIE'!$A$1:$J$45</definedName>
    <definedName name="_xlnm.Print_Area" localSheetId="1">'IS'!$A$1:$J$50</definedName>
  </definedNames>
  <calcPr fullCalcOnLoad="1"/>
</workbook>
</file>

<file path=xl/sharedStrings.xml><?xml version="1.0" encoding="utf-8"?>
<sst xmlns="http://schemas.openxmlformats.org/spreadsheetml/2006/main" count="192" uniqueCount="166">
  <si>
    <t>RM'000</t>
  </si>
  <si>
    <t>AS AT PRECEDING</t>
  </si>
  <si>
    <t>(UNAUDITED)</t>
  </si>
  <si>
    <t>FINANCIAL</t>
  </si>
  <si>
    <t>(AUDITED)</t>
  </si>
  <si>
    <t>YEAR END</t>
  </si>
  <si>
    <t xml:space="preserve">CONDENSED CONSOLIDATED INCOME STATEMENTS </t>
  </si>
  <si>
    <t xml:space="preserve">Share </t>
  </si>
  <si>
    <t>Capital</t>
  </si>
  <si>
    <t>CONDENSED CONSOLIDATED CASH FLOW STATEMENT</t>
  </si>
  <si>
    <t>(RM'000)</t>
  </si>
  <si>
    <t>CASH FLOWS FROM OPERATING ACTIVITIES</t>
  </si>
  <si>
    <t>Adjustment for non-cash items:</t>
  </si>
  <si>
    <t xml:space="preserve">   Amortisation of timber concession rights</t>
  </si>
  <si>
    <t xml:space="preserve">   Interest expenses</t>
  </si>
  <si>
    <t>CASH FLOWS FROM FINANCING ACTIVITIES</t>
  </si>
  <si>
    <t xml:space="preserve">   Depreciation</t>
  </si>
  <si>
    <t xml:space="preserve">   Interest paid</t>
  </si>
  <si>
    <t>Cash and bank balances</t>
  </si>
  <si>
    <t xml:space="preserve"> </t>
  </si>
  <si>
    <t>Distributable</t>
  </si>
  <si>
    <t>CASH FLOWS FROM INVESTING ACTIVITIES</t>
  </si>
  <si>
    <t xml:space="preserve">   Taxation paid</t>
  </si>
  <si>
    <t>Trade receivables</t>
  </si>
  <si>
    <t>Trade payables</t>
  </si>
  <si>
    <t>Payable to a director</t>
  </si>
  <si>
    <t>AS AT END</t>
  </si>
  <si>
    <t>QUARTER</t>
  </si>
  <si>
    <t>OF CURRENT</t>
  </si>
  <si>
    <t>Profit before taxation</t>
  </si>
  <si>
    <t>Operating profit before working capital changes</t>
  </si>
  <si>
    <t xml:space="preserve">  Investment in an associate</t>
  </si>
  <si>
    <t xml:space="preserve">  Timber concession rights</t>
  </si>
  <si>
    <t xml:space="preserve">  Share capital</t>
  </si>
  <si>
    <t xml:space="preserve">  Deferred tax liabilities</t>
  </si>
  <si>
    <t>Other investment</t>
  </si>
  <si>
    <t xml:space="preserve">   Repayment of borrowings</t>
  </si>
  <si>
    <t xml:space="preserve">   Increase in inventory</t>
  </si>
  <si>
    <t>Revaluation</t>
  </si>
  <si>
    <t>Reserve</t>
  </si>
  <si>
    <t>Finance costs</t>
  </si>
  <si>
    <t>Equity holders of the parent</t>
  </si>
  <si>
    <t>Note</t>
  </si>
  <si>
    <t>Non-current assets</t>
  </si>
  <si>
    <t>Current assets</t>
  </si>
  <si>
    <t>Inventories</t>
  </si>
  <si>
    <t>TOTAL ASSETS</t>
  </si>
  <si>
    <t>EQUITY AND LIABILITIES</t>
  </si>
  <si>
    <t>Minority interest</t>
  </si>
  <si>
    <t>Total equity</t>
  </si>
  <si>
    <t>TOTAL EQUITY AND LIABILITIES</t>
  </si>
  <si>
    <t xml:space="preserve"> ASSETS</t>
  </si>
  <si>
    <t xml:space="preserve">Equity attributable to equity holders of the parent </t>
  </si>
  <si>
    <t xml:space="preserve">  Revaluation reserve</t>
  </si>
  <si>
    <t xml:space="preserve"> Non-current liabilities</t>
  </si>
  <si>
    <t xml:space="preserve"> Current liabilities</t>
  </si>
  <si>
    <t xml:space="preserve"> Total liabilities</t>
  </si>
  <si>
    <t>3 months ended</t>
  </si>
  <si>
    <t>Cumulative to Date</t>
  </si>
  <si>
    <t>Other incomes</t>
  </si>
  <si>
    <t>Attributable to :</t>
  </si>
  <si>
    <t>Earnings per share attributable to equity holders</t>
  </si>
  <si>
    <t>(The Condensed Consolidated Income Statements should be read in conjunction with the audited financial</t>
  </si>
  <si>
    <t>interim financial statements.)</t>
  </si>
  <si>
    <t>As at 1 January 2006</t>
  </si>
  <si>
    <t>Retained Earnings /</t>
  </si>
  <si>
    <t>(Accumulated losses)</t>
  </si>
  <si>
    <t>Attributable to Equity Holders of the Parent</t>
  </si>
  <si>
    <t>Minority Interest</t>
  </si>
  <si>
    <t>Total Equity</t>
  </si>
  <si>
    <t>Total</t>
  </si>
  <si>
    <t>As at</t>
  </si>
  <si>
    <t>Fixed deposits with licensed banks</t>
  </si>
  <si>
    <t xml:space="preserve">   Decrease / (increase) in receivables</t>
  </si>
  <si>
    <t>of the parent (sen):</t>
  </si>
  <si>
    <t xml:space="preserve">CONDENSED CONSOLIDATED STATEMENT OF CHANGES IN EQUITY </t>
  </si>
  <si>
    <t>Borrowing</t>
  </si>
  <si>
    <t xml:space="preserve">  Borrowing</t>
  </si>
  <si>
    <t>Tax payable</t>
  </si>
  <si>
    <t xml:space="preserve">   Advances from a director</t>
  </si>
  <si>
    <t xml:space="preserve">   Purchase of  plant and equipment</t>
  </si>
  <si>
    <t>(The Condensed Consolidated Cash Flow Statement should be read in conjunction with the audited financial statements for the</t>
  </si>
  <si>
    <t xml:space="preserve">   Interest incomes</t>
  </si>
  <si>
    <t>Land and development expenditures</t>
  </si>
  <si>
    <t>Revenues</t>
  </si>
  <si>
    <t xml:space="preserve">   Proceed from disposal of plant and equipment</t>
  </si>
  <si>
    <t>(a)   Basic, for profit for the period</t>
  </si>
  <si>
    <t>(b)   Diluted, for profit for the period</t>
  </si>
  <si>
    <t>Deferred tax assets</t>
  </si>
  <si>
    <t>Tax recoverable</t>
  </si>
  <si>
    <t>Fixed deposits placed with licensed banks</t>
  </si>
  <si>
    <t>As at 1 January 2007</t>
  </si>
  <si>
    <t>Translation reserve</t>
  </si>
  <si>
    <t>Operating expenses</t>
  </si>
  <si>
    <t>Prepaid lease payment</t>
  </si>
  <si>
    <t>(Restated)</t>
  </si>
  <si>
    <t xml:space="preserve">  Retained earnings</t>
  </si>
  <si>
    <t>CASH AND CASH EQUIVALENTS AT BEGINNING OF THE FINANCIAL PERIOD</t>
  </si>
  <si>
    <t>CASH AND CASH EQUIVALENTS AT END OF THE FINANCIAL PERIOD</t>
  </si>
  <si>
    <t>Cash and cash equivalents at the end of the financial period comprise the following:</t>
  </si>
  <si>
    <t>8&amp;24</t>
  </si>
  <si>
    <t>Translation</t>
  </si>
  <si>
    <t>consolidated income statement</t>
  </si>
  <si>
    <t xml:space="preserve">- Exchange differences on translation of </t>
  </si>
  <si>
    <t xml:space="preserve">   financial statements of foreign entities</t>
  </si>
  <si>
    <t>(The  figures  have  not  been  audited)</t>
  </si>
  <si>
    <t>Other receivables, deposits and prepayments</t>
  </si>
  <si>
    <t xml:space="preserve">Other payables and accruals </t>
  </si>
  <si>
    <t>Net assets per share attributable</t>
  </si>
  <si>
    <t>to ordinary equity holders of the parent (sen)</t>
  </si>
  <si>
    <t>Net profit for the period</t>
  </si>
  <si>
    <t xml:space="preserve">Profit before taxation </t>
  </si>
  <si>
    <t xml:space="preserve">Taxation </t>
  </si>
  <si>
    <t>CUMULATIVE QUARTER</t>
  </si>
  <si>
    <t xml:space="preserve"> CURRENT</t>
  </si>
  <si>
    <t>PRECEDING YEAR</t>
  </si>
  <si>
    <t>YEAR</t>
  </si>
  <si>
    <t>CORRESPONDING</t>
  </si>
  <si>
    <t>TO DATE</t>
  </si>
  <si>
    <t>PERIOD</t>
  </si>
  <si>
    <t>&lt;-----Non-Distributable-------&gt;</t>
  </si>
  <si>
    <t>Net Profit for the period</t>
  </si>
  <si>
    <t>NET INCREASE IN CASH AND CASH EQUIVALENTS</t>
  </si>
  <si>
    <t>WIJAYA BARU GLOBAL BERHAD (Company No. 8184-W)</t>
  </si>
  <si>
    <t>Cost of sales</t>
  </si>
  <si>
    <t>Share of net results of associated company</t>
  </si>
  <si>
    <t xml:space="preserve">                                                                      (The  figures  have  not  been  audited)</t>
  </si>
  <si>
    <t xml:space="preserve">   Increase in land and development expenditures</t>
  </si>
  <si>
    <t>Less: Fixed deposit held as security value</t>
  </si>
  <si>
    <t xml:space="preserve">   Share of net results of an associate</t>
  </si>
  <si>
    <t>Operating loss</t>
  </si>
  <si>
    <t>FOR THE QUARTER ENDED 30 JUNE 2007</t>
  </si>
  <si>
    <t>6 months ended</t>
  </si>
  <si>
    <t>Gross Profit/(Loss)</t>
  </si>
  <si>
    <t>CONDENSED CONSOLIDATED BALANCE SHEET AS AT 30 JUNE 2007</t>
  </si>
  <si>
    <t xml:space="preserve">6 months quarter ended </t>
  </si>
  <si>
    <t>30 June 2007</t>
  </si>
  <si>
    <t>30 June 2006</t>
  </si>
  <si>
    <t>Dividend declared in respect of</t>
  </si>
  <si>
    <t>financial year ended 31 December 2005</t>
  </si>
  <si>
    <t>(6% less 28% taxation)</t>
  </si>
  <si>
    <t>As at 30 June 2006</t>
  </si>
  <si>
    <t xml:space="preserve">   Inventory written off</t>
  </si>
  <si>
    <t xml:space="preserve">   Loss on disposal of plant and equipment</t>
  </si>
  <si>
    <t xml:space="preserve">   Waiver income</t>
  </si>
  <si>
    <t>2nd Quarter</t>
  </si>
  <si>
    <t xml:space="preserve">statements for the year ended 31 December 2006 and the accompanying explanatory notes attached to the </t>
  </si>
  <si>
    <t>As at 30 June 2007</t>
  </si>
  <si>
    <t xml:space="preserve">   Interest income</t>
  </si>
  <si>
    <t>year ended 31 December 2006 and the accompanying explanatory notes attached to the interim financial statements.)</t>
  </si>
  <si>
    <t>Dividend payable</t>
  </si>
  <si>
    <t xml:space="preserve">Dividend declared in respect of financial </t>
  </si>
  <si>
    <t>year ended 31 December 2006</t>
  </si>
  <si>
    <t>(6 % less 27% taxation)</t>
  </si>
  <si>
    <t>Net cash from financing activities</t>
  </si>
  <si>
    <t>Net cash (used in)/from operating activities</t>
  </si>
  <si>
    <t>Property, plant and equipment</t>
  </si>
  <si>
    <t xml:space="preserve">Note:  </t>
  </si>
  <si>
    <t>Net gain not recognised in the</t>
  </si>
  <si>
    <t>(The Condensed Consolidated Statements of Changes in Equity should be read in conjuction with the audited financial statements for the year ended 31 December 2006 and the accompanying explanatory notes attached to the interim financial statements.)</t>
  </si>
  <si>
    <t>Cash (used in) / generated from operations</t>
  </si>
  <si>
    <t>Net cash from / (used in) investing activities</t>
  </si>
  <si>
    <t>(The Condensed Consolidated Balance Sheet should be read in conjuction with the audited financial statements for the year ended 31 December 2006 and the accompanying explanatory notes attached to the interim financial statements.)</t>
  </si>
  <si>
    <t xml:space="preserve">Net assets per share is calculated based on total assets (including intangible assets) minus total liabilities </t>
  </si>
  <si>
    <t>divided by the total number of ordinary shares of RM1.00 each in issue.</t>
  </si>
  <si>
    <t xml:space="preserve">   Increase in payables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</si>
</sst>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s>
  <fonts count="18">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0"/>
    </font>
    <font>
      <u val="single"/>
      <sz val="9"/>
      <color indexed="36"/>
      <name val="Arial"/>
      <family val="0"/>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10"/>
      <name val="Times New Roman"/>
      <family val="1"/>
    </font>
    <font>
      <sz val="12"/>
      <name val="Arial"/>
      <family val="0"/>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style="medium"/>
      <bottom style="double"/>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 xfId="0" applyNumberFormat="1" applyFont="1" applyFill="1" applyBorder="1" applyAlignment="1">
      <alignment/>
    </xf>
    <xf numFmtId="197" fontId="5" fillId="0" borderId="2" xfId="0" applyNumberFormat="1" applyFont="1" applyFill="1" applyBorder="1" applyAlignment="1">
      <alignment/>
    </xf>
    <xf numFmtId="175"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205" fontId="5" fillId="0" borderId="0" xfId="0" applyNumberFormat="1" applyFont="1" applyFill="1" applyAlignment="1">
      <alignment horizontal="center"/>
    </xf>
    <xf numFmtId="205" fontId="5"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0" fontId="16" fillId="0" borderId="0" xfId="0" applyFont="1" applyFill="1" applyAlignment="1">
      <alignment/>
    </xf>
    <xf numFmtId="197" fontId="5" fillId="0" borderId="3" xfId="0" applyNumberFormat="1" applyFont="1" applyFill="1" applyBorder="1" applyAlignment="1">
      <alignment/>
    </xf>
    <xf numFmtId="0" fontId="5"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41" fontId="5" fillId="0" borderId="0" xfId="0" applyNumberFormat="1" applyFont="1" applyFill="1" applyAlignment="1">
      <alignment horizontal="center"/>
    </xf>
    <xf numFmtId="197" fontId="5" fillId="0" borderId="0" xfId="15" applyNumberFormat="1" applyFont="1" applyFill="1" applyAlignment="1">
      <alignment horizontal="center"/>
    </xf>
    <xf numFmtId="197" fontId="5" fillId="0" borderId="2" xfId="15" applyNumberFormat="1"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15" applyNumberFormat="1" applyFont="1" applyFill="1" applyAlignment="1">
      <alignment/>
    </xf>
    <xf numFmtId="175" fontId="5" fillId="0" borderId="2" xfId="0" applyNumberFormat="1" applyFont="1" applyFill="1" applyBorder="1" applyAlignment="1">
      <alignment/>
    </xf>
    <xf numFmtId="197" fontId="5" fillId="0" borderId="2" xfId="15" applyNumberFormat="1" applyFont="1" applyFill="1" applyBorder="1" applyAlignment="1">
      <alignment/>
    </xf>
    <xf numFmtId="175" fontId="5" fillId="0" borderId="0" xfId="0" applyNumberFormat="1" applyFont="1" applyFill="1" applyBorder="1" applyAlignment="1">
      <alignment/>
    </xf>
    <xf numFmtId="197" fontId="5" fillId="0" borderId="0" xfId="15"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43" fontId="5" fillId="0" borderId="0" xfId="0" applyNumberFormat="1" applyFont="1" applyFill="1" applyAlignment="1">
      <alignment/>
    </xf>
    <xf numFmtId="43" fontId="5" fillId="0" borderId="4" xfId="0" applyNumberFormat="1" applyFont="1" applyFill="1" applyBorder="1" applyAlignment="1">
      <alignment/>
    </xf>
    <xf numFmtId="43" fontId="5" fillId="0" borderId="4" xfId="15" applyFont="1" applyFill="1" applyBorder="1" applyAlignment="1">
      <alignment/>
    </xf>
    <xf numFmtId="43" fontId="5" fillId="0" borderId="0" xfId="15" applyFont="1" applyFill="1" applyAlignment="1">
      <alignment/>
    </xf>
    <xf numFmtId="0" fontId="6" fillId="0" borderId="0" xfId="0" applyFont="1" applyFill="1" applyAlignment="1">
      <alignment horizontal="left"/>
    </xf>
    <xf numFmtId="0" fontId="11" fillId="0" borderId="0" xfId="0" applyFont="1" applyFill="1" applyAlignment="1">
      <alignment horizontal="left"/>
    </xf>
    <xf numFmtId="197" fontId="5" fillId="0" borderId="5" xfId="15" applyNumberFormat="1" applyFont="1" applyFill="1" applyBorder="1" applyAlignment="1">
      <alignment horizontal="center"/>
    </xf>
    <xf numFmtId="197" fontId="5" fillId="0" borderId="0" xfId="15" applyNumberFormat="1" applyFont="1" applyFill="1" applyBorder="1" applyAlignment="1">
      <alignment horizontal="center"/>
    </xf>
    <xf numFmtId="205" fontId="6" fillId="0" borderId="0" xfId="0" applyNumberFormat="1" applyFont="1" applyFill="1" applyAlignment="1">
      <alignment/>
    </xf>
    <xf numFmtId="175"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15" applyNumberFormat="1" applyFont="1" applyFill="1" applyBorder="1" applyAlignment="1">
      <alignment horizontal="center"/>
    </xf>
    <xf numFmtId="0" fontId="5" fillId="0" borderId="0" xfId="0" applyFont="1" applyFill="1" applyAlignment="1" quotePrefix="1">
      <alignment/>
    </xf>
    <xf numFmtId="41" fontId="5" fillId="0" borderId="2" xfId="0" applyNumberFormat="1" applyFont="1" applyFill="1" applyBorder="1" applyAlignment="1">
      <alignment/>
    </xf>
    <xf numFmtId="41" fontId="5" fillId="0" borderId="1" xfId="0" applyNumberFormat="1" applyFont="1" applyFill="1" applyBorder="1" applyAlignment="1">
      <alignment/>
    </xf>
    <xf numFmtId="197" fontId="16" fillId="0" borderId="0" xfId="0" applyNumberFormat="1" applyFont="1" applyFill="1" applyBorder="1" applyAlignment="1">
      <alignment/>
    </xf>
    <xf numFmtId="197" fontId="6" fillId="0" borderId="0" xfId="15" applyNumberFormat="1" applyFont="1" applyFill="1" applyAlignment="1">
      <alignment horizontal="center"/>
    </xf>
    <xf numFmtId="197" fontId="13" fillId="0" borderId="0" xfId="15" applyNumberFormat="1" applyFont="1" applyFill="1" applyAlignment="1">
      <alignment horizontal="center"/>
    </xf>
    <xf numFmtId="197" fontId="5" fillId="0" borderId="0" xfId="15" applyNumberFormat="1" applyFont="1" applyFill="1" applyAlignment="1">
      <alignment horizontal="centerContinuous"/>
    </xf>
    <xf numFmtId="0" fontId="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97" fontId="6" fillId="0" borderId="0" xfId="15" applyNumberFormat="1" applyFont="1" applyFill="1" applyAlignment="1">
      <alignment horizontal="centerContinuous"/>
    </xf>
    <xf numFmtId="0" fontId="5" fillId="0" borderId="0" xfId="0" applyNumberFormat="1" applyFont="1" applyFill="1" applyAlignment="1">
      <alignment horizontal="center"/>
    </xf>
    <xf numFmtId="0" fontId="6" fillId="0" borderId="0" xfId="0" applyNumberFormat="1" applyFont="1" applyFill="1" applyAlignment="1">
      <alignment horizontal="center"/>
    </xf>
    <xf numFmtId="14" fontId="6" fillId="0" borderId="0" xfId="15" applyNumberFormat="1" applyFont="1" applyFill="1" applyAlignment="1">
      <alignment horizontal="center"/>
    </xf>
    <xf numFmtId="14" fontId="6" fillId="0" borderId="0" xfId="15" applyNumberFormat="1" applyFont="1" applyFill="1" applyBorder="1" applyAlignment="1" quotePrefix="1">
      <alignment horizontal="center"/>
    </xf>
    <xf numFmtId="14" fontId="6" fillId="0" borderId="0" xfId="15" applyNumberFormat="1" applyFont="1" applyFill="1" applyAlignment="1" quotePrefix="1">
      <alignment horizontal="center"/>
    </xf>
    <xf numFmtId="197" fontId="5" fillId="0" borderId="6" xfId="15" applyNumberFormat="1" applyFont="1" applyFill="1" applyBorder="1" applyAlignment="1">
      <alignment/>
    </xf>
    <xf numFmtId="197" fontId="5" fillId="0" borderId="7" xfId="15" applyNumberFormat="1" applyFont="1" applyFill="1" applyBorder="1" applyAlignment="1">
      <alignment/>
    </xf>
    <xf numFmtId="197" fontId="5" fillId="0" borderId="8" xfId="15" applyNumberFormat="1" applyFont="1" applyFill="1" applyBorder="1" applyAlignment="1">
      <alignment/>
    </xf>
    <xf numFmtId="197" fontId="5" fillId="0" borderId="1" xfId="15" applyNumberFormat="1" applyFont="1" applyFill="1" applyBorder="1" applyAlignment="1">
      <alignment/>
    </xf>
    <xf numFmtId="197" fontId="5" fillId="0" borderId="9" xfId="15" applyNumberFormat="1" applyFont="1" applyFill="1" applyBorder="1" applyAlignment="1">
      <alignment/>
    </xf>
    <xf numFmtId="197" fontId="6" fillId="0" borderId="2" xfId="15" applyNumberFormat="1" applyFont="1" applyFill="1" applyBorder="1" applyAlignment="1">
      <alignment/>
    </xf>
    <xf numFmtId="197" fontId="6" fillId="0" borderId="0" xfId="15" applyNumberFormat="1" applyFont="1" applyFill="1" applyBorder="1" applyAlignment="1">
      <alignment/>
    </xf>
    <xf numFmtId="197" fontId="5" fillId="0" borderId="10" xfId="15" applyNumberFormat="1" applyFont="1" applyFill="1" applyBorder="1" applyAlignment="1">
      <alignment/>
    </xf>
    <xf numFmtId="197" fontId="6" fillId="0" borderId="11" xfId="15" applyNumberFormat="1" applyFont="1" applyFill="1" applyBorder="1" applyAlignment="1">
      <alignment/>
    </xf>
    <xf numFmtId="197" fontId="5" fillId="0" borderId="12" xfId="15" applyNumberFormat="1" applyFont="1" applyFill="1" applyBorder="1" applyAlignment="1">
      <alignment/>
    </xf>
    <xf numFmtId="0" fontId="5" fillId="0" borderId="0" xfId="0" applyFont="1" applyFill="1" applyAlignment="1">
      <alignment horizontal="left" vertical="justify" wrapText="1"/>
    </xf>
    <xf numFmtId="0" fontId="17" fillId="0" borderId="0" xfId="0" applyFont="1" applyAlignment="1">
      <alignment vertical="justify" wrapText="1"/>
    </xf>
    <xf numFmtId="0" fontId="5" fillId="0" borderId="0" xfId="0" applyFont="1" applyAlignment="1">
      <alignment horizontal="justify" vertical="justify" wrapText="1"/>
    </xf>
    <xf numFmtId="197" fontId="12" fillId="0" borderId="0" xfId="15" applyNumberFormat="1" applyFont="1" applyFill="1" applyAlignment="1">
      <alignment horizontal="center"/>
    </xf>
    <xf numFmtId="0" fontId="6"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15"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5" fillId="0" borderId="0" xfId="0" applyFont="1" applyFill="1" applyAlignment="1" applyProtection="1">
      <alignment horizontal="left"/>
      <protection/>
    </xf>
    <xf numFmtId="0" fontId="5" fillId="0" borderId="0" xfId="0" applyFont="1" applyFill="1" applyAlignment="1" applyProtection="1" quotePrefix="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657225</xdr:colOff>
      <xdr:row>6</xdr:row>
      <xdr:rowOff>95250</xdr:rowOff>
    </xdr:from>
    <xdr:to>
      <xdr:col>9</xdr:col>
      <xdr:colOff>952500</xdr:colOff>
      <xdr:row>6</xdr:row>
      <xdr:rowOff>95250</xdr:rowOff>
    </xdr:to>
    <xdr:sp>
      <xdr:nvSpPr>
        <xdr:cNvPr id="1" name="Line 1"/>
        <xdr:cNvSpPr>
          <a:spLocks/>
        </xdr:cNvSpPr>
      </xdr:nvSpPr>
      <xdr:spPr>
        <a:xfrm>
          <a:off x="7048500" y="14382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6</xdr:row>
      <xdr:rowOff>85725</xdr:rowOff>
    </xdr:from>
    <xdr:to>
      <xdr:col>7</xdr:col>
      <xdr:colOff>352425</xdr:colOff>
      <xdr:row>6</xdr:row>
      <xdr:rowOff>85725</xdr:rowOff>
    </xdr:to>
    <xdr:sp>
      <xdr:nvSpPr>
        <xdr:cNvPr id="2" name="Line 2"/>
        <xdr:cNvSpPr>
          <a:spLocks/>
        </xdr:cNvSpPr>
      </xdr:nvSpPr>
      <xdr:spPr>
        <a:xfrm flipH="1">
          <a:off x="5324475" y="1428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6</xdr:row>
      <xdr:rowOff>85725</xdr:rowOff>
    </xdr:from>
    <xdr:to>
      <xdr:col>3</xdr:col>
      <xdr:colOff>600075</xdr:colOff>
      <xdr:row>6</xdr:row>
      <xdr:rowOff>85725</xdr:rowOff>
    </xdr:to>
    <xdr:sp>
      <xdr:nvSpPr>
        <xdr:cNvPr id="3" name="Line 8"/>
        <xdr:cNvSpPr>
          <a:spLocks/>
        </xdr:cNvSpPr>
      </xdr:nvSpPr>
      <xdr:spPr>
        <a:xfrm flipH="1">
          <a:off x="3133725" y="14287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6</xdr:row>
      <xdr:rowOff>95250</xdr:rowOff>
    </xdr:from>
    <xdr:to>
      <xdr:col>5</xdr:col>
      <xdr:colOff>866775</xdr:colOff>
      <xdr:row>6</xdr:row>
      <xdr:rowOff>104775</xdr:rowOff>
    </xdr:to>
    <xdr:sp>
      <xdr:nvSpPr>
        <xdr:cNvPr id="4" name="Line 9"/>
        <xdr:cNvSpPr>
          <a:spLocks/>
        </xdr:cNvSpPr>
      </xdr:nvSpPr>
      <xdr:spPr>
        <a:xfrm flipV="1">
          <a:off x="4657725" y="1438275"/>
          <a:ext cx="4000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xdr:row>
      <xdr:rowOff>95250</xdr:rowOff>
    </xdr:from>
    <xdr:to>
      <xdr:col>3</xdr:col>
      <xdr:colOff>9525</xdr:colOff>
      <xdr:row>6</xdr:row>
      <xdr:rowOff>104775</xdr:rowOff>
    </xdr:to>
    <xdr:sp>
      <xdr:nvSpPr>
        <xdr:cNvPr id="1" name="Line 3"/>
        <xdr:cNvSpPr>
          <a:spLocks/>
        </xdr:cNvSpPr>
      </xdr:nvSpPr>
      <xdr:spPr>
        <a:xfrm flipH="1" flipV="1">
          <a:off x="2724150" y="1428750"/>
          <a:ext cx="962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6</xdr:row>
      <xdr:rowOff>95250</xdr:rowOff>
    </xdr:from>
    <xdr:to>
      <xdr:col>6</xdr:col>
      <xdr:colOff>857250</xdr:colOff>
      <xdr:row>6</xdr:row>
      <xdr:rowOff>95250</xdr:rowOff>
    </xdr:to>
    <xdr:sp>
      <xdr:nvSpPr>
        <xdr:cNvPr id="2" name="Line 5"/>
        <xdr:cNvSpPr>
          <a:spLocks/>
        </xdr:cNvSpPr>
      </xdr:nvSpPr>
      <xdr:spPr>
        <a:xfrm>
          <a:off x="7515225" y="14287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74"/>
  <sheetViews>
    <sheetView showGridLines="0" zoomScale="90" zoomScaleNormal="90" workbookViewId="0" topLeftCell="A49">
      <selection activeCell="H64" sqref="H64"/>
    </sheetView>
  </sheetViews>
  <sheetFormatPr defaultColWidth="9.140625" defaultRowHeight="12.75"/>
  <cols>
    <col min="1" max="1" width="5.421875" style="12" customWidth="1"/>
    <col min="2" max="2" width="0.9921875" style="12" customWidth="1"/>
    <col min="3" max="3" width="4.7109375" style="12" customWidth="1"/>
    <col min="4" max="4" width="37.57421875" style="12" customWidth="1"/>
    <col min="5" max="5" width="6.28125" style="12" customWidth="1"/>
    <col min="6" max="6" width="12.7109375" style="16" customWidth="1"/>
    <col min="7" max="7" width="12.7109375" style="19" customWidth="1"/>
    <col min="8" max="8" width="14.28125" style="31" customWidth="1"/>
    <col min="9" max="9" width="2.00390625" style="31" customWidth="1"/>
    <col min="10" max="10" width="5.7109375" style="12" customWidth="1"/>
    <col min="11" max="11" width="9.140625" style="12" customWidth="1"/>
    <col min="12" max="12" width="13.7109375" style="12" customWidth="1"/>
    <col min="13" max="16384" width="9.140625" style="12" customWidth="1"/>
  </cols>
  <sheetData>
    <row r="1" spans="1:10" ht="15.75" customHeight="1">
      <c r="A1" s="82" t="s">
        <v>123</v>
      </c>
      <c r="B1" s="82"/>
      <c r="C1" s="82"/>
      <c r="D1" s="82"/>
      <c r="E1" s="82"/>
      <c r="F1" s="82"/>
      <c r="G1" s="82"/>
      <c r="H1" s="82"/>
      <c r="I1" s="82"/>
      <c r="J1" s="82"/>
    </row>
    <row r="2" spans="1:10" ht="18.75" customHeight="1">
      <c r="A2" s="82" t="s">
        <v>134</v>
      </c>
      <c r="B2" s="82"/>
      <c r="C2" s="82"/>
      <c r="D2" s="82"/>
      <c r="E2" s="82"/>
      <c r="F2" s="82"/>
      <c r="G2" s="82"/>
      <c r="H2" s="82"/>
      <c r="I2" s="82"/>
      <c r="J2" s="82"/>
    </row>
    <row r="3" spans="1:8" ht="15.75">
      <c r="A3" s="58"/>
      <c r="B3" s="59"/>
      <c r="C3" s="59"/>
      <c r="D3" s="59"/>
      <c r="E3" s="59"/>
      <c r="F3" s="60"/>
      <c r="G3" s="61"/>
      <c r="H3" s="58"/>
    </row>
    <row r="4" spans="5:8" ht="15.75">
      <c r="E4" s="16"/>
      <c r="F4" s="17" t="s">
        <v>2</v>
      </c>
      <c r="G4" s="62"/>
      <c r="H4" s="63" t="s">
        <v>4</v>
      </c>
    </row>
    <row r="5" spans="5:9" s="15" customFormat="1" ht="15.75">
      <c r="E5" s="17"/>
      <c r="F5" s="56" t="s">
        <v>26</v>
      </c>
      <c r="G5" s="51"/>
      <c r="H5" s="56" t="s">
        <v>1</v>
      </c>
      <c r="I5" s="12"/>
    </row>
    <row r="6" spans="5:9" s="15" customFormat="1" ht="15.75">
      <c r="E6" s="17"/>
      <c r="F6" s="56" t="s">
        <v>28</v>
      </c>
      <c r="G6" s="51"/>
      <c r="H6" s="56" t="s">
        <v>3</v>
      </c>
      <c r="I6" s="12"/>
    </row>
    <row r="7" spans="5:9" s="15" customFormat="1" ht="15.75">
      <c r="E7" s="17"/>
      <c r="F7" s="56" t="s">
        <v>27</v>
      </c>
      <c r="G7" s="51"/>
      <c r="H7" s="56" t="s">
        <v>5</v>
      </c>
      <c r="I7" s="12"/>
    </row>
    <row r="8" spans="5:9" s="64" customFormat="1" ht="15.75">
      <c r="E8" s="65" t="s">
        <v>42</v>
      </c>
      <c r="F8" s="66">
        <f>'IS'!D9</f>
        <v>39263</v>
      </c>
      <c r="G8" s="67"/>
      <c r="H8" s="68">
        <v>39082</v>
      </c>
      <c r="I8" s="12"/>
    </row>
    <row r="9" spans="5:9" s="15" customFormat="1" ht="15.75">
      <c r="E9" s="17"/>
      <c r="F9" s="56" t="s">
        <v>0</v>
      </c>
      <c r="G9" s="51"/>
      <c r="H9" s="56" t="s">
        <v>0</v>
      </c>
      <c r="I9" s="12"/>
    </row>
    <row r="10" spans="5:9" s="15" customFormat="1" ht="15.75">
      <c r="E10" s="17"/>
      <c r="F10" s="56"/>
      <c r="G10" s="51"/>
      <c r="H10" s="56" t="s">
        <v>95</v>
      </c>
      <c r="I10" s="12"/>
    </row>
    <row r="11" spans="3:9" s="15" customFormat="1" ht="15.75">
      <c r="C11" s="17" t="s">
        <v>51</v>
      </c>
      <c r="F11" s="56"/>
      <c r="G11" s="46"/>
      <c r="H11" s="27"/>
      <c r="I11" s="12"/>
    </row>
    <row r="12" spans="2:9" s="15" customFormat="1" ht="15.75">
      <c r="B12" s="16" t="s">
        <v>43</v>
      </c>
      <c r="F12" s="56"/>
      <c r="G12" s="46"/>
      <c r="H12" s="27"/>
      <c r="I12" s="12"/>
    </row>
    <row r="13" spans="1:12" ht="15.75">
      <c r="A13" s="15"/>
      <c r="C13" s="12" t="s">
        <v>156</v>
      </c>
      <c r="E13" s="15">
        <v>11</v>
      </c>
      <c r="F13" s="69">
        <v>118648</v>
      </c>
      <c r="G13" s="35"/>
      <c r="H13" s="69">
        <f>128659-6000</f>
        <v>122659</v>
      </c>
      <c r="I13" s="12"/>
      <c r="L13" s="3"/>
    </row>
    <row r="14" spans="1:12" ht="15.75">
      <c r="A14" s="15"/>
      <c r="C14" s="12" t="s">
        <v>94</v>
      </c>
      <c r="E14" s="15"/>
      <c r="F14" s="70">
        <v>5933</v>
      </c>
      <c r="G14" s="35"/>
      <c r="H14" s="70">
        <v>6000</v>
      </c>
      <c r="I14" s="12"/>
      <c r="L14" s="3"/>
    </row>
    <row r="15" spans="1:12" ht="15.75">
      <c r="A15" s="15"/>
      <c r="B15" s="12" t="s">
        <v>32</v>
      </c>
      <c r="E15" s="15"/>
      <c r="F15" s="70">
        <v>36107</v>
      </c>
      <c r="G15" s="35"/>
      <c r="H15" s="70">
        <v>42125</v>
      </c>
      <c r="I15" s="12"/>
      <c r="L15" s="3"/>
    </row>
    <row r="16" spans="1:12" ht="15.75">
      <c r="A16" s="15"/>
      <c r="B16" s="12" t="s">
        <v>31</v>
      </c>
      <c r="E16" s="15"/>
      <c r="F16" s="70">
        <v>82307</v>
      </c>
      <c r="G16" s="35"/>
      <c r="H16" s="70">
        <v>79320</v>
      </c>
      <c r="I16" s="12"/>
      <c r="J16" s="3"/>
      <c r="L16" s="3"/>
    </row>
    <row r="17" spans="1:12" ht="15.75">
      <c r="A17" s="15"/>
      <c r="C17" s="12" t="s">
        <v>35</v>
      </c>
      <c r="E17" s="15"/>
      <c r="F17" s="70">
        <v>50</v>
      </c>
      <c r="G17" s="35"/>
      <c r="H17" s="70">
        <v>50</v>
      </c>
      <c r="I17" s="12"/>
      <c r="J17" s="3"/>
      <c r="L17" s="3"/>
    </row>
    <row r="18" spans="1:12" ht="15.75">
      <c r="A18" s="15"/>
      <c r="C18" s="12" t="s">
        <v>88</v>
      </c>
      <c r="E18" s="15"/>
      <c r="F18" s="71">
        <v>2622</v>
      </c>
      <c r="G18" s="35"/>
      <c r="H18" s="71">
        <v>2622</v>
      </c>
      <c r="I18" s="12"/>
      <c r="J18" s="3"/>
      <c r="L18" s="3"/>
    </row>
    <row r="19" spans="1:12" ht="15.75">
      <c r="A19" s="15"/>
      <c r="E19" s="15"/>
      <c r="F19" s="71">
        <f>SUM(F13:F18)</f>
        <v>245667</v>
      </c>
      <c r="G19" s="35"/>
      <c r="H19" s="71">
        <f>SUM(H13:H18)</f>
        <v>252776</v>
      </c>
      <c r="I19" s="12"/>
      <c r="J19" s="3"/>
      <c r="L19" s="3"/>
    </row>
    <row r="20" spans="1:12" ht="15.75">
      <c r="A20" s="15"/>
      <c r="E20" s="15"/>
      <c r="F20" s="31"/>
      <c r="G20" s="35"/>
      <c r="I20" s="12"/>
      <c r="J20" s="3"/>
      <c r="L20" s="3"/>
    </row>
    <row r="21" spans="5:12" ht="15.75">
      <c r="E21" s="15"/>
      <c r="F21" s="12"/>
      <c r="G21" s="12"/>
      <c r="H21" s="12"/>
      <c r="I21" s="12"/>
      <c r="L21" s="3"/>
    </row>
    <row r="22" spans="1:9" ht="15.75">
      <c r="A22" s="15"/>
      <c r="B22" s="16" t="s">
        <v>44</v>
      </c>
      <c r="E22" s="15"/>
      <c r="F22" s="72"/>
      <c r="G22" s="35"/>
      <c r="H22" s="72"/>
      <c r="I22" s="12"/>
    </row>
    <row r="23" spans="1:12" ht="15.75">
      <c r="A23" s="15"/>
      <c r="C23" s="18" t="s">
        <v>83</v>
      </c>
      <c r="E23" s="15"/>
      <c r="F23" s="70">
        <v>7107</v>
      </c>
      <c r="G23" s="35"/>
      <c r="H23" s="70">
        <v>6829</v>
      </c>
      <c r="I23" s="12"/>
      <c r="L23" s="3"/>
    </row>
    <row r="24" spans="1:12" ht="15.75">
      <c r="A24" s="15"/>
      <c r="C24" s="18" t="s">
        <v>45</v>
      </c>
      <c r="D24" s="18"/>
      <c r="E24" s="15"/>
      <c r="F24" s="70">
        <v>679</v>
      </c>
      <c r="G24" s="35"/>
      <c r="H24" s="70">
        <v>677</v>
      </c>
      <c r="I24" s="12"/>
      <c r="L24" s="3"/>
    </row>
    <row r="25" spans="1:12" ht="15.75">
      <c r="A25" s="15"/>
      <c r="C25" s="18" t="s">
        <v>23</v>
      </c>
      <c r="D25" s="18"/>
      <c r="E25" s="15"/>
      <c r="F25" s="70">
        <v>2545</v>
      </c>
      <c r="G25" s="35"/>
      <c r="H25" s="70">
        <v>3610</v>
      </c>
      <c r="I25" s="12"/>
      <c r="L25" s="3"/>
    </row>
    <row r="26" spans="1:14" ht="15.75">
      <c r="A26" s="15"/>
      <c r="C26" s="18" t="s">
        <v>106</v>
      </c>
      <c r="D26" s="18"/>
      <c r="E26" s="15"/>
      <c r="F26" s="70">
        <v>39620</v>
      </c>
      <c r="G26" s="35"/>
      <c r="H26" s="70">
        <v>16662</v>
      </c>
      <c r="I26" s="12"/>
      <c r="L26" s="3"/>
      <c r="N26" s="3"/>
    </row>
    <row r="27" spans="1:14" ht="15.75">
      <c r="A27" s="15"/>
      <c r="C27" s="18" t="s">
        <v>89</v>
      </c>
      <c r="D27" s="18"/>
      <c r="E27" s="15"/>
      <c r="F27" s="70">
        <v>838</v>
      </c>
      <c r="G27" s="35"/>
      <c r="H27" s="70">
        <v>269</v>
      </c>
      <c r="I27" s="12"/>
      <c r="L27" s="3"/>
      <c r="N27" s="3"/>
    </row>
    <row r="28" spans="1:14" ht="15.75">
      <c r="A28" s="15"/>
      <c r="C28" s="18" t="s">
        <v>90</v>
      </c>
      <c r="D28" s="18"/>
      <c r="E28" s="15"/>
      <c r="F28" s="70">
        <v>7755</v>
      </c>
      <c r="G28" s="35"/>
      <c r="H28" s="70">
        <v>1920</v>
      </c>
      <c r="I28" s="12"/>
      <c r="L28" s="3"/>
      <c r="N28" s="3"/>
    </row>
    <row r="29" spans="1:12" ht="15.75">
      <c r="A29" s="15"/>
      <c r="C29" s="18" t="s">
        <v>18</v>
      </c>
      <c r="D29" s="18"/>
      <c r="E29" s="15"/>
      <c r="F29" s="70">
        <v>4038</v>
      </c>
      <c r="G29" s="35"/>
      <c r="H29" s="70">
        <v>5823</v>
      </c>
      <c r="I29" s="12"/>
      <c r="L29" s="3"/>
    </row>
    <row r="30" spans="1:9" ht="15.75">
      <c r="A30" s="15"/>
      <c r="E30" s="15"/>
      <c r="F30" s="73">
        <f>SUM(F23:F29)</f>
        <v>62582</v>
      </c>
      <c r="G30" s="35"/>
      <c r="H30" s="73">
        <f>SUM(H23:H29)</f>
        <v>35790</v>
      </c>
      <c r="I30" s="12"/>
    </row>
    <row r="31" spans="1:8" s="16" customFormat="1" ht="16.5" thickBot="1">
      <c r="A31" s="17"/>
      <c r="C31" s="16" t="s">
        <v>46</v>
      </c>
      <c r="E31" s="17"/>
      <c r="F31" s="74">
        <f>F19+F30</f>
        <v>308249</v>
      </c>
      <c r="G31" s="75"/>
      <c r="H31" s="74">
        <f>H19+H30</f>
        <v>288566</v>
      </c>
    </row>
    <row r="32" spans="1:9" ht="16.5" thickTop="1">
      <c r="A32" s="15"/>
      <c r="C32" s="16"/>
      <c r="E32" s="15"/>
      <c r="F32" s="35"/>
      <c r="G32" s="35"/>
      <c r="H32" s="75"/>
      <c r="I32" s="12"/>
    </row>
    <row r="33" spans="1:9" ht="15.75">
      <c r="A33" s="15"/>
      <c r="E33" s="15"/>
      <c r="F33" s="35"/>
      <c r="G33" s="35"/>
      <c r="H33" s="35"/>
      <c r="I33" s="12"/>
    </row>
    <row r="34" spans="1:9" ht="15.75">
      <c r="A34" s="15"/>
      <c r="B34" s="16" t="s">
        <v>47</v>
      </c>
      <c r="C34" s="16"/>
      <c r="E34" s="15"/>
      <c r="F34" s="35"/>
      <c r="G34" s="35"/>
      <c r="H34" s="35"/>
      <c r="I34" s="12"/>
    </row>
    <row r="35" spans="1:9" ht="15.75">
      <c r="A35" s="15"/>
      <c r="C35" s="16" t="s">
        <v>52</v>
      </c>
      <c r="E35" s="15"/>
      <c r="F35" s="35"/>
      <c r="G35" s="35"/>
      <c r="H35" s="35"/>
      <c r="I35" s="12"/>
    </row>
    <row r="36" spans="1:9" ht="15.75">
      <c r="A36" s="15"/>
      <c r="B36" s="12" t="s">
        <v>33</v>
      </c>
      <c r="E36" s="15">
        <v>8</v>
      </c>
      <c r="F36" s="69">
        <v>110367</v>
      </c>
      <c r="G36" s="35"/>
      <c r="H36" s="69">
        <v>110367</v>
      </c>
      <c r="I36" s="12"/>
    </row>
    <row r="37" spans="1:9" ht="15.75">
      <c r="A37" s="15"/>
      <c r="B37" s="12" t="s">
        <v>53</v>
      </c>
      <c r="E37" s="15"/>
      <c r="F37" s="70">
        <v>5539</v>
      </c>
      <c r="G37" s="35"/>
      <c r="H37" s="70">
        <v>5539</v>
      </c>
      <c r="I37" s="12"/>
    </row>
    <row r="38" spans="1:9" ht="15.75">
      <c r="A38" s="15"/>
      <c r="C38" s="12" t="s">
        <v>92</v>
      </c>
      <c r="E38" s="15"/>
      <c r="F38" s="70">
        <v>343</v>
      </c>
      <c r="G38" s="35"/>
      <c r="H38" s="70">
        <v>0</v>
      </c>
      <c r="I38" s="12"/>
    </row>
    <row r="39" spans="1:12" ht="15.75">
      <c r="A39" s="15"/>
      <c r="B39" s="12" t="s">
        <v>96</v>
      </c>
      <c r="E39" s="15"/>
      <c r="F39" s="71">
        <f>CSCIE!F29</f>
        <v>19941</v>
      </c>
      <c r="G39" s="35"/>
      <c r="H39" s="71">
        <v>19364</v>
      </c>
      <c r="I39" s="12"/>
      <c r="L39" s="3"/>
    </row>
    <row r="40" spans="1:9" ht="15.75">
      <c r="A40" s="15"/>
      <c r="E40" s="15"/>
      <c r="F40" s="70">
        <f>SUM(F36:F39)</f>
        <v>136190</v>
      </c>
      <c r="G40" s="35"/>
      <c r="H40" s="70">
        <f>SUM(H36:H39)</f>
        <v>135270</v>
      </c>
      <c r="I40" s="12"/>
    </row>
    <row r="41" spans="1:9" ht="15.75">
      <c r="A41" s="15"/>
      <c r="C41" s="12" t="s">
        <v>48</v>
      </c>
      <c r="D41" s="16"/>
      <c r="E41" s="17"/>
      <c r="F41" s="70">
        <v>0</v>
      </c>
      <c r="G41" s="35"/>
      <c r="H41" s="70">
        <v>0</v>
      </c>
      <c r="I41" s="12"/>
    </row>
    <row r="42" spans="1:9" ht="16.5" thickBot="1">
      <c r="A42" s="15"/>
      <c r="C42" s="16" t="s">
        <v>49</v>
      </c>
      <c r="D42" s="16"/>
      <c r="E42" s="17"/>
      <c r="F42" s="76">
        <f>SUM(F40:F41)</f>
        <v>136190</v>
      </c>
      <c r="G42" s="35"/>
      <c r="H42" s="76">
        <f>SUM(H40:H41)</f>
        <v>135270</v>
      </c>
      <c r="I42" s="12"/>
    </row>
    <row r="43" spans="1:9" ht="15.75">
      <c r="A43" s="15"/>
      <c r="C43" s="16"/>
      <c r="D43" s="16"/>
      <c r="E43" s="17"/>
      <c r="F43" s="35"/>
      <c r="G43" s="35"/>
      <c r="H43" s="35"/>
      <c r="I43" s="12"/>
    </row>
    <row r="44" spans="1:9" ht="15.75">
      <c r="A44" s="15"/>
      <c r="C44" s="16"/>
      <c r="D44" s="16"/>
      <c r="E44" s="17"/>
      <c r="F44" s="35"/>
      <c r="G44" s="35"/>
      <c r="H44" s="35"/>
      <c r="I44" s="12"/>
    </row>
    <row r="45" spans="1:9" ht="15.75">
      <c r="A45" s="15"/>
      <c r="B45" s="16" t="s">
        <v>54</v>
      </c>
      <c r="C45" s="15"/>
      <c r="D45" s="15"/>
      <c r="E45" s="15"/>
      <c r="F45" s="35"/>
      <c r="G45" s="35"/>
      <c r="H45" s="35"/>
      <c r="I45" s="12"/>
    </row>
    <row r="46" spans="1:12" ht="15.75">
      <c r="A46" s="15"/>
      <c r="B46" s="12" t="s">
        <v>77</v>
      </c>
      <c r="E46" s="15" t="s">
        <v>100</v>
      </c>
      <c r="F46" s="69">
        <v>342</v>
      </c>
      <c r="G46" s="35"/>
      <c r="H46" s="69">
        <v>410</v>
      </c>
      <c r="I46" s="12"/>
      <c r="L46" s="3"/>
    </row>
    <row r="47" spans="1:14" ht="15.75">
      <c r="A47" s="15"/>
      <c r="B47" s="12" t="s">
        <v>34</v>
      </c>
      <c r="E47" s="15"/>
      <c r="F47" s="70">
        <v>10208</v>
      </c>
      <c r="G47" s="35"/>
      <c r="H47" s="70">
        <v>11632</v>
      </c>
      <c r="I47" s="12"/>
      <c r="L47" s="3"/>
      <c r="N47" s="3"/>
    </row>
    <row r="48" spans="1:9" ht="15.75">
      <c r="A48" s="15"/>
      <c r="E48" s="15"/>
      <c r="F48" s="73">
        <f>SUM(F46:F47)</f>
        <v>10550</v>
      </c>
      <c r="G48" s="35"/>
      <c r="H48" s="73">
        <f>SUM(H46:H47)</f>
        <v>12042</v>
      </c>
      <c r="I48" s="12"/>
    </row>
    <row r="49" spans="1:9" ht="15.75">
      <c r="A49" s="15"/>
      <c r="E49" s="15"/>
      <c r="F49" s="35"/>
      <c r="G49" s="35"/>
      <c r="H49" s="35"/>
      <c r="I49" s="12"/>
    </row>
    <row r="50" spans="1:9" ht="15.75">
      <c r="A50" s="15"/>
      <c r="B50" s="16" t="s">
        <v>55</v>
      </c>
      <c r="E50" s="15"/>
      <c r="F50" s="35"/>
      <c r="G50" s="35"/>
      <c r="H50" s="35"/>
      <c r="I50" s="12"/>
    </row>
    <row r="51" spans="1:9" ht="15.75">
      <c r="A51" s="15"/>
      <c r="C51" s="12" t="s">
        <v>76</v>
      </c>
      <c r="E51" s="15" t="s">
        <v>100</v>
      </c>
      <c r="F51" s="69">
        <v>112</v>
      </c>
      <c r="G51" s="35"/>
      <c r="H51" s="69">
        <v>108</v>
      </c>
      <c r="I51" s="12"/>
    </row>
    <row r="52" spans="1:12" ht="15.75">
      <c r="A52" s="15"/>
      <c r="C52" s="12" t="s">
        <v>24</v>
      </c>
      <c r="E52" s="15"/>
      <c r="F52" s="70">
        <v>1172</v>
      </c>
      <c r="G52" s="35"/>
      <c r="H52" s="70">
        <v>1023</v>
      </c>
      <c r="I52" s="12"/>
      <c r="L52" s="3"/>
    </row>
    <row r="53" spans="1:12" ht="15.75">
      <c r="A53" s="15"/>
      <c r="C53" s="12" t="s">
        <v>107</v>
      </c>
      <c r="E53" s="15"/>
      <c r="F53" s="70">
        <v>21035</v>
      </c>
      <c r="G53" s="35"/>
      <c r="H53" s="70">
        <v>18574</v>
      </c>
      <c r="I53" s="12"/>
      <c r="L53" s="3"/>
    </row>
    <row r="54" spans="1:12" ht="15.75">
      <c r="A54" s="15"/>
      <c r="C54" s="12" t="s">
        <v>78</v>
      </c>
      <c r="E54" s="15"/>
      <c r="F54" s="70">
        <v>16529</v>
      </c>
      <c r="G54" s="35"/>
      <c r="H54" s="70">
        <v>16317</v>
      </c>
      <c r="I54" s="12"/>
      <c r="L54" s="3"/>
    </row>
    <row r="55" spans="1:12" ht="15.75">
      <c r="A55" s="15"/>
      <c r="C55" s="18" t="s">
        <v>150</v>
      </c>
      <c r="D55" s="18"/>
      <c r="E55" s="15">
        <v>9</v>
      </c>
      <c r="F55" s="70">
        <v>4834</v>
      </c>
      <c r="G55" s="35"/>
      <c r="H55" s="70">
        <v>0</v>
      </c>
      <c r="I55" s="12"/>
      <c r="L55" s="3"/>
    </row>
    <row r="56" spans="1:12" ht="15.75">
      <c r="A56" s="15"/>
      <c r="C56" s="12" t="s">
        <v>25</v>
      </c>
      <c r="E56" s="15"/>
      <c r="F56" s="70">
        <v>117827</v>
      </c>
      <c r="G56" s="35"/>
      <c r="H56" s="70">
        <v>105232</v>
      </c>
      <c r="I56" s="12"/>
      <c r="L56" s="3"/>
    </row>
    <row r="57" spans="1:12" ht="15.75">
      <c r="A57" s="15"/>
      <c r="E57" s="15"/>
      <c r="F57" s="73">
        <f>SUM(F51:F56)</f>
        <v>161509</v>
      </c>
      <c r="G57" s="35"/>
      <c r="H57" s="73">
        <f>SUM(H51:H56)</f>
        <v>141254</v>
      </c>
      <c r="I57" s="12"/>
      <c r="L57" s="3"/>
    </row>
    <row r="58" spans="1:9" ht="16.5" thickBot="1">
      <c r="A58" s="15"/>
      <c r="B58" s="16" t="s">
        <v>56</v>
      </c>
      <c r="E58" s="15"/>
      <c r="F58" s="76">
        <f>F48+F57</f>
        <v>172059</v>
      </c>
      <c r="G58" s="35"/>
      <c r="H58" s="76">
        <f>H48+H57</f>
        <v>153296</v>
      </c>
      <c r="I58" s="12"/>
    </row>
    <row r="59" spans="1:8" s="16" customFormat="1" ht="16.5" thickBot="1">
      <c r="A59" s="17"/>
      <c r="B59" s="16" t="s">
        <v>50</v>
      </c>
      <c r="E59" s="17"/>
      <c r="F59" s="77">
        <f>F42+F58</f>
        <v>308249</v>
      </c>
      <c r="G59" s="75"/>
      <c r="H59" s="77">
        <f>H42+H58</f>
        <v>288566</v>
      </c>
    </row>
    <row r="60" spans="1:9" ht="16.5" thickTop="1">
      <c r="A60" s="15"/>
      <c r="E60" s="15"/>
      <c r="F60" s="3"/>
      <c r="G60" s="12"/>
      <c r="H60" s="3"/>
      <c r="I60" s="12"/>
    </row>
    <row r="61" spans="5:8" ht="15.75">
      <c r="E61" s="15"/>
      <c r="F61" s="3"/>
      <c r="H61" s="3"/>
    </row>
    <row r="62" spans="1:9" ht="15.75">
      <c r="A62" s="15"/>
      <c r="B62" s="12" t="s">
        <v>108</v>
      </c>
      <c r="E62" s="15"/>
      <c r="F62" s="35"/>
      <c r="G62" s="35"/>
      <c r="H62" s="35"/>
      <c r="I62" s="12"/>
    </row>
    <row r="63" spans="1:9" ht="16.5" thickBot="1">
      <c r="A63" s="15" t="s">
        <v>19</v>
      </c>
      <c r="C63" s="12" t="s">
        <v>109</v>
      </c>
      <c r="E63" s="15"/>
      <c r="F63" s="78">
        <f>(+F42/F36)*100</f>
        <v>123.3973923364774</v>
      </c>
      <c r="G63" s="35"/>
      <c r="H63" s="78">
        <f>(+H42/H36)*100</f>
        <v>122.56380983446138</v>
      </c>
      <c r="I63" s="12"/>
    </row>
    <row r="64" spans="1:11" ht="15.75">
      <c r="A64" s="15"/>
      <c r="F64" s="75"/>
      <c r="G64" s="35"/>
      <c r="H64" s="35"/>
      <c r="I64" s="12"/>
      <c r="K64" s="3"/>
    </row>
    <row r="65" spans="1:11" ht="15.75">
      <c r="A65" s="15"/>
      <c r="F65" s="75"/>
      <c r="G65" s="35"/>
      <c r="H65" s="35"/>
      <c r="I65" s="12"/>
      <c r="K65" s="3"/>
    </row>
    <row r="66" spans="1:11" ht="15.75" customHeight="1">
      <c r="A66" s="79" t="s">
        <v>157</v>
      </c>
      <c r="B66" s="80"/>
      <c r="C66" s="81" t="s">
        <v>163</v>
      </c>
      <c r="D66" s="81"/>
      <c r="E66" s="81"/>
      <c r="F66" s="81"/>
      <c r="G66" s="81"/>
      <c r="H66" s="81"/>
      <c r="I66" s="81"/>
      <c r="J66" s="81"/>
      <c r="K66" s="3"/>
    </row>
    <row r="67" spans="1:11" ht="15.75" customHeight="1">
      <c r="A67" s="15"/>
      <c r="C67" s="12" t="s">
        <v>164</v>
      </c>
      <c r="F67" s="75"/>
      <c r="G67" s="35"/>
      <c r="H67" s="35"/>
      <c r="I67" s="12"/>
      <c r="K67" s="3"/>
    </row>
    <row r="68" spans="1:11" ht="15.75">
      <c r="A68" s="15"/>
      <c r="F68" s="75"/>
      <c r="G68" s="35"/>
      <c r="H68" s="35"/>
      <c r="I68" s="12"/>
      <c r="K68" s="3"/>
    </row>
    <row r="69" spans="1:10" ht="15.75" customHeight="1">
      <c r="A69" s="83" t="s">
        <v>162</v>
      </c>
      <c r="B69" s="83"/>
      <c r="C69" s="83"/>
      <c r="D69" s="83"/>
      <c r="E69" s="83"/>
      <c r="F69" s="83"/>
      <c r="G69" s="83"/>
      <c r="H69" s="83"/>
      <c r="I69" s="83"/>
      <c r="J69" s="83"/>
    </row>
    <row r="70" spans="1:10" ht="15.75" customHeight="1">
      <c r="A70" s="83"/>
      <c r="B70" s="83"/>
      <c r="C70" s="83"/>
      <c r="D70" s="83"/>
      <c r="E70" s="83"/>
      <c r="F70" s="83"/>
      <c r="G70" s="83"/>
      <c r="H70" s="83"/>
      <c r="I70" s="83"/>
      <c r="J70" s="83"/>
    </row>
    <row r="71" spans="1:10" ht="15.75" customHeight="1">
      <c r="A71" s="83"/>
      <c r="B71" s="83"/>
      <c r="C71" s="83"/>
      <c r="D71" s="83"/>
      <c r="E71" s="83"/>
      <c r="F71" s="83"/>
      <c r="G71" s="83"/>
      <c r="H71" s="83"/>
      <c r="I71" s="83"/>
      <c r="J71" s="83"/>
    </row>
    <row r="72" spans="7:8" ht="15.75">
      <c r="G72" s="12"/>
      <c r="H72" s="12"/>
    </row>
    <row r="73" spans="7:8" ht="15.75">
      <c r="G73" s="12"/>
      <c r="H73" s="12"/>
    </row>
    <row r="74" spans="6:8" ht="15.75">
      <c r="F74" s="3">
        <f>+F31-F59</f>
        <v>0</v>
      </c>
      <c r="H74" s="3">
        <f>+H31-H59</f>
        <v>0</v>
      </c>
    </row>
  </sheetData>
  <mergeCells count="4">
    <mergeCell ref="C66:J66"/>
    <mergeCell ref="A1:J1"/>
    <mergeCell ref="A2:J2"/>
    <mergeCell ref="A69:J71"/>
  </mergeCells>
  <printOptions/>
  <pageMargins left="1.25" right="0.75" top="0.75" bottom="0" header="0.5" footer="0.5"/>
  <pageSetup horizontalDpi="1200" verticalDpi="1200" orientation="portrait" paperSize="9" scale="69" r:id="rId1"/>
</worksheet>
</file>

<file path=xl/worksheets/sheet2.xml><?xml version="1.0" encoding="utf-8"?>
<worksheet xmlns="http://schemas.openxmlformats.org/spreadsheetml/2006/main" xmlns:r="http://schemas.openxmlformats.org/officeDocument/2006/relationships">
  <dimension ref="A1:N50"/>
  <sheetViews>
    <sheetView zoomScale="75" zoomScaleNormal="75" workbookViewId="0" topLeftCell="A19">
      <selection activeCell="L12" sqref="L12"/>
    </sheetView>
  </sheetViews>
  <sheetFormatPr defaultColWidth="9.140625" defaultRowHeight="12.75"/>
  <cols>
    <col min="1" max="1" width="12.7109375" style="12" customWidth="1"/>
    <col min="2" max="2" width="27.8515625" style="12" customWidth="1"/>
    <col min="3" max="3" width="5.8515625" style="12" customWidth="1"/>
    <col min="4" max="4" width="14.7109375" style="12" customWidth="1"/>
    <col min="5" max="5" width="1.7109375" style="12" customWidth="1"/>
    <col min="6" max="6" width="14.7109375" style="12" customWidth="1"/>
    <col min="7" max="7" width="1.7109375" style="12" customWidth="1"/>
    <col min="8" max="8" width="14.8515625" style="12" customWidth="1"/>
    <col min="9" max="9" width="1.7109375" style="12" customWidth="1"/>
    <col min="10" max="10" width="15.00390625" style="12" customWidth="1"/>
    <col min="11" max="11" width="10.421875" style="12" customWidth="1"/>
    <col min="12" max="16384" width="9.140625" style="12" customWidth="1"/>
  </cols>
  <sheetData>
    <row r="1" spans="1:10" ht="18.75">
      <c r="A1" s="85" t="s">
        <v>123</v>
      </c>
      <c r="B1" s="85"/>
      <c r="C1" s="85"/>
      <c r="D1" s="85"/>
      <c r="E1" s="85"/>
      <c r="F1" s="85"/>
      <c r="G1" s="85"/>
      <c r="H1" s="85"/>
      <c r="I1" s="85"/>
      <c r="J1" s="85"/>
    </row>
    <row r="2" spans="1:10" ht="18.75">
      <c r="A2" s="57"/>
      <c r="B2" s="57"/>
      <c r="C2" s="57"/>
      <c r="D2" s="57"/>
      <c r="E2" s="57"/>
      <c r="F2" s="57"/>
      <c r="G2" s="57"/>
      <c r="H2" s="57"/>
      <c r="I2" s="57"/>
      <c r="J2" s="57"/>
    </row>
    <row r="3" spans="1:10" ht="18.75">
      <c r="A3" s="85" t="s">
        <v>6</v>
      </c>
      <c r="B3" s="85"/>
      <c r="C3" s="85"/>
      <c r="D3" s="85"/>
      <c r="E3" s="85"/>
      <c r="F3" s="85"/>
      <c r="G3" s="85"/>
      <c r="H3" s="85"/>
      <c r="I3" s="85"/>
      <c r="J3" s="85"/>
    </row>
    <row r="4" spans="1:10" ht="18.75">
      <c r="A4" s="84" t="s">
        <v>131</v>
      </c>
      <c r="B4" s="84"/>
      <c r="C4" s="84"/>
      <c r="D4" s="84"/>
      <c r="E4" s="84"/>
      <c r="F4" s="84"/>
      <c r="G4" s="84"/>
      <c r="H4" s="84"/>
      <c r="I4" s="84"/>
      <c r="J4" s="84"/>
    </row>
    <row r="5" spans="1:14" s="11" customFormat="1" ht="15" customHeight="1">
      <c r="A5" s="88" t="s">
        <v>105</v>
      </c>
      <c r="B5" s="88"/>
      <c r="C5" s="88"/>
      <c r="D5" s="88"/>
      <c r="E5" s="88"/>
      <c r="F5" s="88"/>
      <c r="G5" s="88"/>
      <c r="H5" s="88"/>
      <c r="I5" s="88"/>
      <c r="J5" s="88"/>
      <c r="K5" s="7"/>
      <c r="L5" s="10"/>
      <c r="M5" s="10"/>
      <c r="N5" s="10"/>
    </row>
    <row r="6" spans="1:10" ht="15.75">
      <c r="A6" s="36"/>
      <c r="B6" s="36"/>
      <c r="C6" s="36"/>
      <c r="D6" s="36"/>
      <c r="E6" s="36"/>
      <c r="F6" s="36"/>
      <c r="G6" s="36"/>
      <c r="H6" s="36"/>
      <c r="I6" s="36"/>
      <c r="J6" s="36"/>
    </row>
    <row r="7" spans="4:10" ht="15.75">
      <c r="D7" s="86" t="s">
        <v>145</v>
      </c>
      <c r="E7" s="87"/>
      <c r="F7" s="87"/>
      <c r="H7" s="86" t="s">
        <v>58</v>
      </c>
      <c r="I7" s="87"/>
      <c r="J7" s="87"/>
    </row>
    <row r="8" spans="4:10" ht="15.75">
      <c r="D8" s="86" t="s">
        <v>57</v>
      </c>
      <c r="E8" s="87"/>
      <c r="F8" s="87"/>
      <c r="H8" s="86" t="s">
        <v>132</v>
      </c>
      <c r="I8" s="87"/>
      <c r="J8" s="87"/>
    </row>
    <row r="9" spans="3:10" ht="15.75">
      <c r="C9" s="15" t="s">
        <v>42</v>
      </c>
      <c r="D9" s="37">
        <v>39263</v>
      </c>
      <c r="E9" s="14"/>
      <c r="F9" s="37">
        <v>38898</v>
      </c>
      <c r="G9" s="14"/>
      <c r="H9" s="37">
        <v>39263</v>
      </c>
      <c r="I9" s="14"/>
      <c r="J9" s="37">
        <v>38898</v>
      </c>
    </row>
    <row r="10" spans="3:10" ht="15.75">
      <c r="C10" s="15"/>
      <c r="D10" s="17" t="s">
        <v>0</v>
      </c>
      <c r="F10" s="17" t="s">
        <v>0</v>
      </c>
      <c r="H10" s="17" t="s">
        <v>0</v>
      </c>
      <c r="J10" s="17" t="s">
        <v>0</v>
      </c>
    </row>
    <row r="11" spans="3:10" ht="15.75">
      <c r="C11" s="15"/>
      <c r="D11" s="17"/>
      <c r="F11" s="17"/>
      <c r="H11" s="17"/>
      <c r="J11" s="17"/>
    </row>
    <row r="13" spans="1:10" ht="15.75">
      <c r="A13" s="12" t="s">
        <v>84</v>
      </c>
      <c r="C13" s="15">
        <v>10</v>
      </c>
      <c r="D13" s="3">
        <v>16847</v>
      </c>
      <c r="E13" s="3"/>
      <c r="F13" s="3">
        <v>12048</v>
      </c>
      <c r="G13" s="3"/>
      <c r="H13" s="3">
        <v>33479</v>
      </c>
      <c r="I13" s="3"/>
      <c r="J13" s="3">
        <v>24438</v>
      </c>
    </row>
    <row r="14" spans="4:10" ht="15.75">
      <c r="D14" s="3"/>
      <c r="E14" s="3"/>
      <c r="F14" s="3"/>
      <c r="G14" s="3"/>
      <c r="H14" s="3"/>
      <c r="I14" s="3"/>
      <c r="J14" s="3"/>
    </row>
    <row r="15" spans="1:10" ht="15.75">
      <c r="A15" s="12" t="s">
        <v>124</v>
      </c>
      <c r="C15" s="15"/>
      <c r="D15" s="4">
        <v>-14730</v>
      </c>
      <c r="E15" s="3"/>
      <c r="F15" s="4">
        <v>-12567</v>
      </c>
      <c r="G15" s="3"/>
      <c r="H15" s="4">
        <v>-29276</v>
      </c>
      <c r="I15" s="3"/>
      <c r="J15" s="4">
        <v>-24081</v>
      </c>
    </row>
    <row r="16" spans="3:10" ht="15.75">
      <c r="C16" s="15"/>
      <c r="D16" s="3"/>
      <c r="E16" s="3"/>
      <c r="F16" s="3"/>
      <c r="G16" s="3"/>
      <c r="H16" s="3"/>
      <c r="I16" s="3"/>
      <c r="J16" s="3"/>
    </row>
    <row r="17" spans="1:10" ht="15.75">
      <c r="A17" s="12" t="s">
        <v>133</v>
      </c>
      <c r="C17" s="15"/>
      <c r="D17" s="3">
        <f>SUM(D13:D15)</f>
        <v>2117</v>
      </c>
      <c r="E17" s="3"/>
      <c r="F17" s="3">
        <f>SUM(F13:F15)</f>
        <v>-519</v>
      </c>
      <c r="G17" s="3"/>
      <c r="H17" s="3">
        <f>SUM(H13:H15)</f>
        <v>4203</v>
      </c>
      <c r="I17" s="3"/>
      <c r="J17" s="3">
        <f>SUM(J13:J15)</f>
        <v>357</v>
      </c>
    </row>
    <row r="18" spans="3:10" ht="15.75">
      <c r="C18" s="15"/>
      <c r="D18" s="3"/>
      <c r="E18" s="3"/>
      <c r="F18" s="3"/>
      <c r="G18" s="3"/>
      <c r="H18" s="3"/>
      <c r="I18" s="3"/>
      <c r="J18" s="3"/>
    </row>
    <row r="19" spans="1:10" ht="15.75">
      <c r="A19" s="12" t="s">
        <v>59</v>
      </c>
      <c r="C19" s="15"/>
      <c r="D19" s="3">
        <v>48</v>
      </c>
      <c r="E19" s="3"/>
      <c r="F19" s="3">
        <v>125</v>
      </c>
      <c r="G19" s="3"/>
      <c r="H19" s="3">
        <v>67</v>
      </c>
      <c r="I19" s="3"/>
      <c r="J19" s="3">
        <v>150</v>
      </c>
    </row>
    <row r="20" spans="3:10" ht="15.75">
      <c r="C20" s="15"/>
      <c r="D20" s="3"/>
      <c r="E20" s="3"/>
      <c r="F20" s="3"/>
      <c r="G20" s="3"/>
      <c r="H20" s="3"/>
      <c r="I20" s="3"/>
      <c r="J20" s="3"/>
    </row>
    <row r="21" spans="1:10" ht="15.75">
      <c r="A21" s="12" t="s">
        <v>93</v>
      </c>
      <c r="C21" s="15"/>
      <c r="D21" s="3">
        <v>-3556</v>
      </c>
      <c r="E21" s="3"/>
      <c r="F21" s="3">
        <v>-3797</v>
      </c>
      <c r="G21" s="3"/>
      <c r="H21" s="3">
        <v>-6709</v>
      </c>
      <c r="I21" s="3"/>
      <c r="J21" s="3">
        <v>-7518</v>
      </c>
    </row>
    <row r="22" spans="3:10" ht="15.75">
      <c r="C22" s="15"/>
      <c r="D22" s="4"/>
      <c r="E22" s="4"/>
      <c r="F22" s="4"/>
      <c r="G22" s="4"/>
      <c r="H22" s="4"/>
      <c r="I22" s="4"/>
      <c r="J22" s="4"/>
    </row>
    <row r="23" spans="1:10" ht="15.75">
      <c r="A23" s="12" t="s">
        <v>130</v>
      </c>
      <c r="C23" s="15"/>
      <c r="D23" s="3">
        <f>SUM(D17:D22)</f>
        <v>-1391</v>
      </c>
      <c r="E23" s="3"/>
      <c r="F23" s="3">
        <f>SUM(F17:F22)</f>
        <v>-4191</v>
      </c>
      <c r="G23" s="3"/>
      <c r="H23" s="3">
        <f>SUM(H17:H22)</f>
        <v>-2439</v>
      </c>
      <c r="I23" s="3"/>
      <c r="J23" s="3">
        <f>SUM(J17:J22)</f>
        <v>-7011</v>
      </c>
    </row>
    <row r="24" spans="3:10" ht="15.75">
      <c r="C24" s="15"/>
      <c r="D24" s="3"/>
      <c r="E24" s="3"/>
      <c r="F24" s="3"/>
      <c r="G24" s="3"/>
      <c r="H24" s="3"/>
      <c r="I24" s="3"/>
      <c r="J24" s="3"/>
    </row>
    <row r="25" spans="1:10" ht="15.75">
      <c r="A25" s="12" t="s">
        <v>40</v>
      </c>
      <c r="C25" s="15"/>
      <c r="D25" s="3">
        <v>-7</v>
      </c>
      <c r="E25" s="3"/>
      <c r="F25" s="3">
        <v>-7</v>
      </c>
      <c r="G25" s="3"/>
      <c r="H25" s="3">
        <v>-14</v>
      </c>
      <c r="I25" s="3"/>
      <c r="J25" s="3">
        <v>-17</v>
      </c>
    </row>
    <row r="26" spans="3:10" ht="15.75">
      <c r="C26" s="15"/>
      <c r="D26" s="3"/>
      <c r="E26" s="3"/>
      <c r="F26" s="3"/>
      <c r="G26" s="3"/>
      <c r="H26" s="3"/>
      <c r="I26" s="3"/>
      <c r="J26" s="3"/>
    </row>
    <row r="27" spans="1:10" ht="15.75">
      <c r="A27" s="12" t="s">
        <v>125</v>
      </c>
      <c r="C27" s="15"/>
      <c r="D27" s="3">
        <v>2276</v>
      </c>
      <c r="E27" s="3"/>
      <c r="F27" s="3">
        <v>10864</v>
      </c>
      <c r="G27" s="3"/>
      <c r="H27" s="3">
        <v>7832</v>
      </c>
      <c r="I27" s="3"/>
      <c r="J27" s="3">
        <v>14211</v>
      </c>
    </row>
    <row r="28" spans="3:10" ht="15.75">
      <c r="C28" s="15"/>
      <c r="D28" s="4"/>
      <c r="E28" s="4"/>
      <c r="F28" s="4"/>
      <c r="G28" s="4"/>
      <c r="H28" s="4"/>
      <c r="I28" s="4"/>
      <c r="J28" s="4"/>
    </row>
    <row r="29" spans="1:10" ht="15.75">
      <c r="A29" s="12" t="s">
        <v>111</v>
      </c>
      <c r="C29" s="15"/>
      <c r="D29" s="3">
        <f>SUM(D23:D28)</f>
        <v>878</v>
      </c>
      <c r="E29" s="3"/>
      <c r="F29" s="3">
        <f>SUM(F23:F28)</f>
        <v>6666</v>
      </c>
      <c r="G29" s="3"/>
      <c r="H29" s="3">
        <f>SUM(H23:H28)</f>
        <v>5379</v>
      </c>
      <c r="I29" s="3"/>
      <c r="J29" s="3">
        <f>SUM(J23:J28)</f>
        <v>7183</v>
      </c>
    </row>
    <row r="30" spans="3:10" ht="15.75">
      <c r="C30" s="15"/>
      <c r="D30" s="3"/>
      <c r="E30" s="3"/>
      <c r="F30" s="3"/>
      <c r="G30" s="3"/>
      <c r="H30" s="3"/>
      <c r="I30" s="3"/>
      <c r="J30" s="3"/>
    </row>
    <row r="31" spans="1:10" ht="15.75">
      <c r="A31" s="12" t="s">
        <v>112</v>
      </c>
      <c r="C31" s="15">
        <v>20</v>
      </c>
      <c r="D31" s="20">
        <v>278</v>
      </c>
      <c r="E31" s="20"/>
      <c r="F31" s="20">
        <v>-734</v>
      </c>
      <c r="G31" s="20"/>
      <c r="H31" s="20">
        <v>32</v>
      </c>
      <c r="I31" s="20"/>
      <c r="J31" s="20">
        <v>-478</v>
      </c>
    </row>
    <row r="32" spans="3:10" ht="15.75">
      <c r="C32" s="15"/>
      <c r="D32" s="20"/>
      <c r="E32" s="20"/>
      <c r="F32" s="20"/>
      <c r="G32" s="20"/>
      <c r="H32" s="20"/>
      <c r="I32" s="20"/>
      <c r="J32" s="20"/>
    </row>
    <row r="33" spans="1:12" ht="16.5" thickBot="1">
      <c r="A33" s="12" t="s">
        <v>110</v>
      </c>
      <c r="C33" s="15"/>
      <c r="D33" s="5">
        <f>SUM(D29:D31)</f>
        <v>1156</v>
      </c>
      <c r="E33" s="3"/>
      <c r="F33" s="5">
        <f>SUM(F29:F31)</f>
        <v>5932</v>
      </c>
      <c r="G33" s="3"/>
      <c r="H33" s="5">
        <f>SUM(H29:H31)</f>
        <v>5411</v>
      </c>
      <c r="I33" s="3"/>
      <c r="J33" s="5">
        <f>SUM(J29:J31)</f>
        <v>6705</v>
      </c>
      <c r="L33" s="3"/>
    </row>
    <row r="34" spans="3:10" ht="16.5" thickTop="1">
      <c r="C34" s="15"/>
      <c r="D34" s="3"/>
      <c r="E34" s="3"/>
      <c r="F34" s="3"/>
      <c r="G34" s="3"/>
      <c r="H34" s="3"/>
      <c r="I34" s="3"/>
      <c r="J34" s="3"/>
    </row>
    <row r="35" spans="1:11" ht="15.75">
      <c r="A35" s="19" t="s">
        <v>60</v>
      </c>
      <c r="B35" s="19"/>
      <c r="C35" s="38"/>
      <c r="D35" s="20"/>
      <c r="E35" s="20"/>
      <c r="F35" s="20"/>
      <c r="G35" s="20"/>
      <c r="H35" s="20"/>
      <c r="I35" s="20"/>
      <c r="J35" s="20"/>
      <c r="K35" s="19"/>
    </row>
    <row r="36" spans="1:11" ht="15.75">
      <c r="A36" s="19" t="s">
        <v>41</v>
      </c>
      <c r="B36" s="19"/>
      <c r="C36" s="38"/>
      <c r="D36" s="20">
        <f>D33</f>
        <v>1156</v>
      </c>
      <c r="E36" s="20"/>
      <c r="F36" s="20">
        <f>F33</f>
        <v>5932</v>
      </c>
      <c r="G36" s="20"/>
      <c r="H36" s="20">
        <f>H33</f>
        <v>5411</v>
      </c>
      <c r="I36" s="20"/>
      <c r="J36" s="20">
        <f>J33</f>
        <v>6705</v>
      </c>
      <c r="K36" s="19"/>
    </row>
    <row r="37" spans="1:11" ht="15.75">
      <c r="A37" s="19" t="s">
        <v>48</v>
      </c>
      <c r="B37" s="19"/>
      <c r="C37" s="38"/>
      <c r="D37" s="20">
        <v>0</v>
      </c>
      <c r="E37" s="20"/>
      <c r="F37" s="20">
        <v>0</v>
      </c>
      <c r="G37" s="20"/>
      <c r="H37" s="20">
        <v>0</v>
      </c>
      <c r="I37" s="20"/>
      <c r="J37" s="20">
        <v>0</v>
      </c>
      <c r="K37" s="19"/>
    </row>
    <row r="38" spans="2:11" ht="16.5" thickBot="1">
      <c r="B38" s="19"/>
      <c r="C38" s="38"/>
      <c r="D38" s="5">
        <f>SUM(D36:D37)</f>
        <v>1156</v>
      </c>
      <c r="E38" s="20"/>
      <c r="F38" s="5">
        <f>SUM(F36:F37)</f>
        <v>5932</v>
      </c>
      <c r="G38" s="20"/>
      <c r="H38" s="5">
        <f>SUM(H36:H37)</f>
        <v>5411</v>
      </c>
      <c r="I38" s="20"/>
      <c r="J38" s="5">
        <f>SUM(J36:J37)</f>
        <v>6705</v>
      </c>
      <c r="K38" s="19"/>
    </row>
    <row r="39" spans="1:11" ht="16.5" thickTop="1">
      <c r="A39" s="19"/>
      <c r="B39" s="19"/>
      <c r="C39" s="38"/>
      <c r="D39" s="20"/>
      <c r="E39" s="20"/>
      <c r="F39" s="20"/>
      <c r="G39" s="20"/>
      <c r="H39" s="55"/>
      <c r="I39" s="20"/>
      <c r="J39" s="20"/>
      <c r="K39" s="19"/>
    </row>
    <row r="40" spans="3:10" ht="15.75">
      <c r="C40" s="15"/>
      <c r="D40" s="3"/>
      <c r="E40" s="3"/>
      <c r="F40" s="3"/>
      <c r="G40" s="3"/>
      <c r="H40" s="3"/>
      <c r="I40" s="3"/>
      <c r="J40" s="3"/>
    </row>
    <row r="41" spans="1:10" ht="15.75">
      <c r="A41" s="12" t="s">
        <v>61</v>
      </c>
      <c r="C41" s="15"/>
      <c r="D41" s="39"/>
      <c r="E41" s="39"/>
      <c r="F41" s="39"/>
      <c r="G41" s="39"/>
      <c r="H41" s="39"/>
      <c r="I41" s="39"/>
      <c r="J41" s="39"/>
    </row>
    <row r="42" spans="1:10" ht="15.75">
      <c r="A42" s="12" t="s">
        <v>74</v>
      </c>
      <c r="C42" s="15"/>
      <c r="D42" s="3"/>
      <c r="E42" s="3"/>
      <c r="F42" s="3"/>
      <c r="G42" s="3"/>
      <c r="H42" s="3"/>
      <c r="I42" s="3"/>
      <c r="J42" s="3"/>
    </row>
    <row r="43" spans="1:10" ht="16.5" thickBot="1">
      <c r="A43" s="12" t="s">
        <v>86</v>
      </c>
      <c r="C43" s="15">
        <v>28</v>
      </c>
      <c r="D43" s="40">
        <f>D38/'BS'!F36*100</f>
        <v>1.047414535141845</v>
      </c>
      <c r="E43" s="39"/>
      <c r="F43" s="40">
        <f>F36/'BS'!H36*100</f>
        <v>5.374795002129259</v>
      </c>
      <c r="G43" s="39"/>
      <c r="H43" s="40">
        <f>+H36/'BS'!F36*100</f>
        <v>4.9027336069658505</v>
      </c>
      <c r="I43" s="39"/>
      <c r="J43" s="40">
        <f>+J36/'BS'!H36*100</f>
        <v>6.0751855174100955</v>
      </c>
    </row>
    <row r="44" ht="16.5" thickTop="1">
      <c r="C44" s="15"/>
    </row>
    <row r="45" spans="1:10" ht="16.5" thickBot="1">
      <c r="A45" s="12" t="s">
        <v>87</v>
      </c>
      <c r="C45" s="15">
        <v>28</v>
      </c>
      <c r="D45" s="41">
        <f>+D43</f>
        <v>1.047414535141845</v>
      </c>
      <c r="E45" s="42"/>
      <c r="F45" s="41">
        <f>+F43</f>
        <v>5.374795002129259</v>
      </c>
      <c r="G45" s="42"/>
      <c r="H45" s="41">
        <f>+H43</f>
        <v>4.9027336069658505</v>
      </c>
      <c r="I45" s="42"/>
      <c r="J45" s="41">
        <f>+J43</f>
        <v>6.0751855174100955</v>
      </c>
    </row>
    <row r="46" ht="16.5" thickTop="1"/>
    <row r="47" ht="15.75">
      <c r="D47" s="16"/>
    </row>
    <row r="48" spans="1:3" ht="16.5">
      <c r="A48" s="44" t="s">
        <v>62</v>
      </c>
      <c r="B48" s="43"/>
      <c r="C48" s="43"/>
    </row>
    <row r="49" spans="1:3" ht="16.5">
      <c r="A49" s="44" t="s">
        <v>146</v>
      </c>
      <c r="B49" s="43"/>
      <c r="C49" s="43"/>
    </row>
    <row r="50" ht="16.5">
      <c r="A50" s="44" t="s">
        <v>63</v>
      </c>
    </row>
  </sheetData>
  <mergeCells count="8">
    <mergeCell ref="A4:J4"/>
    <mergeCell ref="A1:J1"/>
    <mergeCell ref="A3:J3"/>
    <mergeCell ref="D8:F8"/>
    <mergeCell ref="H8:J8"/>
    <mergeCell ref="D7:F7"/>
    <mergeCell ref="H7:J7"/>
    <mergeCell ref="A5:J5"/>
  </mergeCells>
  <printOptions/>
  <pageMargins left="1" right="0.75" top="1" bottom="1" header="0.5" footer="0.5"/>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N46"/>
  <sheetViews>
    <sheetView zoomScale="75" zoomScaleNormal="75" workbookViewId="0" topLeftCell="A13">
      <selection activeCell="G42" sqref="G42"/>
    </sheetView>
  </sheetViews>
  <sheetFormatPr defaultColWidth="9.140625" defaultRowHeight="12.75"/>
  <cols>
    <col min="1" max="1" width="11.140625" style="12" bestFit="1" customWidth="1"/>
    <col min="2" max="2" width="28.7109375" style="12" customWidth="1"/>
    <col min="3" max="3" width="15.28125" style="12" customWidth="1"/>
    <col min="4" max="4" width="17.57421875" style="12" customWidth="1"/>
    <col min="5" max="5" width="15.00390625" style="12" customWidth="1"/>
    <col min="6" max="6" width="23.00390625" style="12" customWidth="1"/>
    <col min="7" max="7" width="15.00390625" style="12" customWidth="1"/>
    <col min="8" max="8" width="19.28125" style="12" customWidth="1"/>
    <col min="9" max="9" width="16.8515625" style="12" customWidth="1"/>
    <col min="10" max="10" width="9.140625" style="12" hidden="1" customWidth="1"/>
    <col min="11" max="16384" width="9.140625" style="12" customWidth="1"/>
  </cols>
  <sheetData>
    <row r="1" spans="1:9" ht="24.75" customHeight="1">
      <c r="A1" s="89" t="s">
        <v>123</v>
      </c>
      <c r="B1" s="89"/>
      <c r="C1" s="89"/>
      <c r="D1" s="89"/>
      <c r="E1" s="89"/>
      <c r="F1" s="89"/>
      <c r="G1" s="89"/>
      <c r="H1" s="89"/>
      <c r="I1" s="89"/>
    </row>
    <row r="3" spans="1:9" ht="18.75">
      <c r="A3" s="89" t="s">
        <v>75</v>
      </c>
      <c r="B3" s="89"/>
      <c r="C3" s="89"/>
      <c r="D3" s="89"/>
      <c r="E3" s="89"/>
      <c r="F3" s="89"/>
      <c r="G3" s="89"/>
      <c r="H3" s="89"/>
      <c r="I3" s="89"/>
    </row>
    <row r="4" spans="1:9" ht="18.75">
      <c r="A4" s="89" t="str">
        <f>'IS'!A4</f>
        <v>FOR THE QUARTER ENDED 30 JUNE 2007</v>
      </c>
      <c r="B4" s="89"/>
      <c r="C4" s="89"/>
      <c r="D4" s="89"/>
      <c r="E4" s="89"/>
      <c r="F4" s="89"/>
      <c r="G4" s="89"/>
      <c r="H4" s="89"/>
      <c r="I4" s="89"/>
    </row>
    <row r="5" spans="1:14" s="11" customFormat="1" ht="15" customHeight="1">
      <c r="A5" s="88" t="s">
        <v>105</v>
      </c>
      <c r="B5" s="88"/>
      <c r="C5" s="88"/>
      <c r="D5" s="88"/>
      <c r="E5" s="88"/>
      <c r="F5" s="88"/>
      <c r="G5" s="88"/>
      <c r="H5" s="88"/>
      <c r="I5" s="88"/>
      <c r="J5" s="88"/>
      <c r="K5" s="7"/>
      <c r="L5" s="10"/>
      <c r="M5" s="10"/>
      <c r="N5" s="10"/>
    </row>
    <row r="6" spans="1:14" s="11" customFormat="1" ht="15" customHeight="1">
      <c r="A6" s="9"/>
      <c r="B6" s="9"/>
      <c r="C6" s="9"/>
      <c r="D6" s="9"/>
      <c r="E6" s="9"/>
      <c r="F6" s="9"/>
      <c r="G6" s="9"/>
      <c r="H6" s="9"/>
      <c r="I6" s="9"/>
      <c r="J6" s="9"/>
      <c r="K6" s="7"/>
      <c r="L6" s="10"/>
      <c r="M6" s="10"/>
      <c r="N6" s="10"/>
    </row>
    <row r="7" spans="3:9" ht="15.75">
      <c r="C7" s="86" t="s">
        <v>67</v>
      </c>
      <c r="D7" s="86"/>
      <c r="E7" s="86"/>
      <c r="F7" s="86"/>
      <c r="G7" s="90"/>
      <c r="H7" s="17" t="s">
        <v>68</v>
      </c>
      <c r="I7" s="17" t="s">
        <v>69</v>
      </c>
    </row>
    <row r="8" spans="4:8" ht="15.75">
      <c r="D8" s="86" t="s">
        <v>120</v>
      </c>
      <c r="E8" s="86"/>
      <c r="F8" s="17" t="s">
        <v>20</v>
      </c>
      <c r="G8" s="17"/>
      <c r="H8" s="15"/>
    </row>
    <row r="9" spans="6:8" ht="15.75">
      <c r="F9" s="15"/>
      <c r="G9" s="15"/>
      <c r="H9" s="15"/>
    </row>
    <row r="10" spans="1:9" ht="15.75">
      <c r="A10" s="29"/>
      <c r="C10" s="17" t="s">
        <v>7</v>
      </c>
      <c r="D10" s="17" t="s">
        <v>38</v>
      </c>
      <c r="E10" s="17" t="s">
        <v>101</v>
      </c>
      <c r="F10" s="17" t="s">
        <v>65</v>
      </c>
      <c r="G10" s="17"/>
      <c r="H10" s="17"/>
      <c r="I10" s="17"/>
    </row>
    <row r="11" spans="3:9" ht="15.75">
      <c r="C11" s="17" t="s">
        <v>8</v>
      </c>
      <c r="D11" s="17" t="s">
        <v>39</v>
      </c>
      <c r="E11" s="17" t="s">
        <v>39</v>
      </c>
      <c r="F11" s="17" t="s">
        <v>66</v>
      </c>
      <c r="G11" s="17" t="s">
        <v>70</v>
      </c>
      <c r="H11" s="17"/>
      <c r="I11" s="16"/>
    </row>
    <row r="12" spans="3:9" ht="15.75">
      <c r="C12" s="17" t="s">
        <v>0</v>
      </c>
      <c r="D12" s="17" t="s">
        <v>0</v>
      </c>
      <c r="E12" s="17" t="s">
        <v>0</v>
      </c>
      <c r="F12" s="17" t="s">
        <v>0</v>
      </c>
      <c r="G12" s="17" t="s">
        <v>0</v>
      </c>
      <c r="H12" s="17" t="s">
        <v>0</v>
      </c>
      <c r="I12" s="17" t="s">
        <v>0</v>
      </c>
    </row>
    <row r="14" spans="1:9" ht="15.75">
      <c r="A14" s="30" t="s">
        <v>135</v>
      </c>
      <c r="C14" s="15"/>
      <c r="D14" s="15"/>
      <c r="E14" s="15"/>
      <c r="F14" s="15"/>
      <c r="G14" s="15"/>
      <c r="H14" s="15"/>
      <c r="I14" s="15"/>
    </row>
    <row r="15" spans="1:9" ht="15.75">
      <c r="A15" s="50" t="s">
        <v>136</v>
      </c>
      <c r="C15" s="15"/>
      <c r="D15" s="15"/>
      <c r="E15" s="15"/>
      <c r="F15" s="15"/>
      <c r="G15" s="15"/>
      <c r="H15" s="15"/>
      <c r="I15" s="15"/>
    </row>
    <row r="16" spans="1:9" s="16" customFormat="1" ht="15.75">
      <c r="A16" s="12" t="s">
        <v>91</v>
      </c>
      <c r="C16" s="6">
        <v>110367</v>
      </c>
      <c r="D16" s="6">
        <v>5539</v>
      </c>
      <c r="E16" s="6">
        <v>0</v>
      </c>
      <c r="F16" s="2">
        <v>19364</v>
      </c>
      <c r="G16" s="2">
        <f>SUM(C16:F16)</f>
        <v>135270</v>
      </c>
      <c r="H16" s="2">
        <v>0</v>
      </c>
      <c r="I16" s="6">
        <f>SUM(G16:H16)</f>
        <v>135270</v>
      </c>
    </row>
    <row r="17" spans="1:9" s="16" customFormat="1" ht="15.75">
      <c r="A17" s="12"/>
      <c r="C17" s="6"/>
      <c r="D17" s="6"/>
      <c r="E17" s="6"/>
      <c r="F17" s="6"/>
      <c r="G17" s="6"/>
      <c r="H17" s="6"/>
      <c r="I17" s="6"/>
    </row>
    <row r="18" spans="1:9" s="16" customFormat="1" ht="15.75">
      <c r="A18" s="12" t="s">
        <v>110</v>
      </c>
      <c r="C18" s="6">
        <v>0</v>
      </c>
      <c r="D18" s="6">
        <v>0</v>
      </c>
      <c r="E18" s="6">
        <v>0</v>
      </c>
      <c r="F18" s="2">
        <f>'IS'!H33</f>
        <v>5411</v>
      </c>
      <c r="G18" s="2">
        <f>SUM(C18:F18)</f>
        <v>5411</v>
      </c>
      <c r="H18" s="2">
        <v>0</v>
      </c>
      <c r="I18" s="31">
        <f>SUM(G18:H18)</f>
        <v>5411</v>
      </c>
    </row>
    <row r="19" spans="1:9" s="16" customFormat="1" ht="15.75">
      <c r="A19" s="12"/>
      <c r="C19" s="6"/>
      <c r="D19" s="6"/>
      <c r="E19" s="6"/>
      <c r="F19" s="2"/>
      <c r="G19" s="2"/>
      <c r="H19" s="2"/>
      <c r="I19" s="31"/>
    </row>
    <row r="20" spans="1:9" s="16" customFormat="1" ht="15.75">
      <c r="A20" s="12" t="s">
        <v>151</v>
      </c>
      <c r="C20" s="6"/>
      <c r="D20" s="6"/>
      <c r="E20" s="6"/>
      <c r="F20" s="2"/>
      <c r="G20" s="2"/>
      <c r="H20" s="2"/>
      <c r="I20" s="31"/>
    </row>
    <row r="21" spans="1:9" s="16" customFormat="1" ht="15.75">
      <c r="A21" s="12" t="s">
        <v>152</v>
      </c>
      <c r="C21" s="6"/>
      <c r="D21" s="6"/>
      <c r="E21" s="6"/>
      <c r="F21" s="2"/>
      <c r="G21" s="2"/>
      <c r="H21" s="2"/>
      <c r="I21" s="31"/>
    </row>
    <row r="22" spans="1:9" s="16" customFormat="1" ht="15.75">
      <c r="A22" s="52" t="s">
        <v>153</v>
      </c>
      <c r="C22" s="6">
        <v>0</v>
      </c>
      <c r="D22" s="6">
        <v>0</v>
      </c>
      <c r="E22" s="6">
        <v>0</v>
      </c>
      <c r="F22" s="2">
        <v>-4834</v>
      </c>
      <c r="G22" s="2">
        <f>SUM(C22:F22)</f>
        <v>-4834</v>
      </c>
      <c r="H22" s="2">
        <v>0</v>
      </c>
      <c r="I22" s="31">
        <f>SUM(G22:H22)</f>
        <v>-4834</v>
      </c>
    </row>
    <row r="23" spans="1:9" s="16" customFormat="1" ht="15.75">
      <c r="A23" s="12"/>
      <c r="C23" s="6"/>
      <c r="D23" s="6"/>
      <c r="E23" s="6"/>
      <c r="F23" s="2"/>
      <c r="G23" s="2"/>
      <c r="H23" s="2"/>
      <c r="I23" s="31"/>
    </row>
    <row r="24" spans="1:9" s="16" customFormat="1" ht="15.75">
      <c r="A24" s="12" t="s">
        <v>158</v>
      </c>
      <c r="C24" s="6"/>
      <c r="D24" s="6"/>
      <c r="E24" s="6"/>
      <c r="F24" s="2"/>
      <c r="G24" s="2"/>
      <c r="H24" s="2"/>
      <c r="I24" s="31"/>
    </row>
    <row r="25" spans="1:9" s="16" customFormat="1" ht="15.75">
      <c r="A25" s="12" t="s">
        <v>102</v>
      </c>
      <c r="C25" s="6"/>
      <c r="D25" s="6"/>
      <c r="E25" s="6"/>
      <c r="F25" s="2"/>
      <c r="G25" s="2"/>
      <c r="H25" s="2"/>
      <c r="I25" s="31"/>
    </row>
    <row r="26" spans="1:9" s="16" customFormat="1" ht="15.75">
      <c r="A26" s="52" t="s">
        <v>103</v>
      </c>
      <c r="C26" s="6"/>
      <c r="D26" s="6"/>
      <c r="E26" s="6"/>
      <c r="F26" s="2"/>
      <c r="G26" s="2"/>
      <c r="H26" s="2"/>
      <c r="I26" s="31"/>
    </row>
    <row r="27" spans="1:9" s="16" customFormat="1" ht="15.75">
      <c r="A27" s="12" t="s">
        <v>104</v>
      </c>
      <c r="C27" s="6">
        <v>0</v>
      </c>
      <c r="D27" s="6">
        <v>0</v>
      </c>
      <c r="E27" s="2">
        <v>343</v>
      </c>
      <c r="F27" s="2">
        <v>0</v>
      </c>
      <c r="G27" s="2">
        <f>SUM(C27:F27)</f>
        <v>343</v>
      </c>
      <c r="H27" s="2">
        <v>0</v>
      </c>
      <c r="I27" s="31">
        <f>SUM(G27:H27)</f>
        <v>343</v>
      </c>
    </row>
    <row r="28" spans="1:9" s="16" customFormat="1" ht="15.75">
      <c r="A28" s="12"/>
      <c r="C28" s="6"/>
      <c r="D28" s="6"/>
      <c r="E28" s="6"/>
      <c r="F28" s="2"/>
      <c r="G28" s="2"/>
      <c r="H28" s="2"/>
      <c r="I28" s="31"/>
    </row>
    <row r="29" spans="1:12" s="16" customFormat="1" ht="16.5" thickBot="1">
      <c r="A29" s="12" t="s">
        <v>147</v>
      </c>
      <c r="C29" s="32">
        <f>SUM(C16:C28)</f>
        <v>110367</v>
      </c>
      <c r="D29" s="32">
        <f>SUM(D16:D28)</f>
        <v>5539</v>
      </c>
      <c r="E29" s="53">
        <f>SUM(E16:E28)</f>
        <v>343</v>
      </c>
      <c r="F29" s="53">
        <f>SUM(F16:F28)</f>
        <v>19941</v>
      </c>
      <c r="G29" s="53">
        <f>SUM(G16:G28)</f>
        <v>136190</v>
      </c>
      <c r="H29" s="32">
        <f>SUM(H16:H28)</f>
        <v>0</v>
      </c>
      <c r="I29" s="32">
        <f>SUM(G29:H29)</f>
        <v>136190</v>
      </c>
      <c r="L29" s="48"/>
    </row>
    <row r="30" ht="16.5" thickTop="1"/>
    <row r="31" spans="1:9" ht="15.75">
      <c r="A31" s="30" t="str">
        <f>A14</f>
        <v>6 months quarter ended </v>
      </c>
      <c r="C31" s="15"/>
      <c r="D31" s="15"/>
      <c r="E31" s="15"/>
      <c r="F31" s="15"/>
      <c r="G31" s="15"/>
      <c r="H31" s="15"/>
      <c r="I31" s="15"/>
    </row>
    <row r="32" spans="1:9" ht="15.75">
      <c r="A32" s="50" t="s">
        <v>137</v>
      </c>
      <c r="C32" s="15"/>
      <c r="D32" s="15"/>
      <c r="E32" s="15"/>
      <c r="F32" s="15"/>
      <c r="G32" s="15"/>
      <c r="H32" s="15"/>
      <c r="I32" s="15"/>
    </row>
    <row r="33" spans="1:9" ht="15.75">
      <c r="A33" s="12" t="s">
        <v>64</v>
      </c>
      <c r="C33" s="6">
        <v>110367</v>
      </c>
      <c r="D33" s="6">
        <v>3617</v>
      </c>
      <c r="E33" s="6">
        <v>0</v>
      </c>
      <c r="F33" s="2">
        <v>-458</v>
      </c>
      <c r="G33" s="2">
        <f>SUM(C33:F33)</f>
        <v>113526</v>
      </c>
      <c r="H33" s="2">
        <v>0</v>
      </c>
      <c r="I33" s="6">
        <f>SUM(G33:H33)</f>
        <v>113526</v>
      </c>
    </row>
    <row r="34" spans="3:9" ht="15.75">
      <c r="C34" s="6"/>
      <c r="D34" s="6"/>
      <c r="E34" s="6"/>
      <c r="F34" s="6"/>
      <c r="G34" s="6"/>
      <c r="H34" s="6"/>
      <c r="I34" s="6"/>
    </row>
    <row r="35" spans="1:9" ht="15.75">
      <c r="A35" s="12" t="s">
        <v>121</v>
      </c>
      <c r="C35" s="6">
        <v>0</v>
      </c>
      <c r="D35" s="6">
        <v>0</v>
      </c>
      <c r="E35" s="6">
        <v>0</v>
      </c>
      <c r="F35" s="2">
        <v>6705</v>
      </c>
      <c r="G35" s="2">
        <f>SUM(C35:F35)</f>
        <v>6705</v>
      </c>
      <c r="H35" s="2">
        <v>0</v>
      </c>
      <c r="I35" s="6">
        <f>SUM(G35:H35)</f>
        <v>6705</v>
      </c>
    </row>
    <row r="36" spans="3:9" ht="15.75">
      <c r="C36" s="6"/>
      <c r="D36" s="6"/>
      <c r="E36" s="6"/>
      <c r="F36" s="2"/>
      <c r="G36" s="2"/>
      <c r="H36" s="2"/>
      <c r="I36" s="6"/>
    </row>
    <row r="37" spans="1:9" ht="15.75">
      <c r="A37" s="12" t="s">
        <v>138</v>
      </c>
      <c r="C37" s="6"/>
      <c r="D37" s="6"/>
      <c r="E37" s="6"/>
      <c r="F37" s="2"/>
      <c r="G37" s="2"/>
      <c r="H37" s="2"/>
      <c r="I37" s="6"/>
    </row>
    <row r="38" spans="1:9" ht="15.75">
      <c r="A38" s="12" t="s">
        <v>139</v>
      </c>
      <c r="C38" s="6"/>
      <c r="D38" s="6"/>
      <c r="E38" s="6"/>
      <c r="F38" s="2"/>
      <c r="G38" s="2"/>
      <c r="H38" s="2"/>
      <c r="I38" s="6"/>
    </row>
    <row r="39" spans="1:9" ht="15.75">
      <c r="A39" s="12" t="s">
        <v>140</v>
      </c>
      <c r="C39" s="6">
        <v>0</v>
      </c>
      <c r="D39" s="6">
        <v>0</v>
      </c>
      <c r="E39" s="6">
        <v>0</v>
      </c>
      <c r="F39" s="2">
        <v>-4768</v>
      </c>
      <c r="G39" s="2">
        <f>SUM(C39:F39)</f>
        <v>-4768</v>
      </c>
      <c r="H39" s="2">
        <v>0</v>
      </c>
      <c r="I39" s="31">
        <f>SUM(G39:H39)</f>
        <v>-4768</v>
      </c>
    </row>
    <row r="40" spans="3:9" ht="15.75">
      <c r="C40" s="6"/>
      <c r="D40" s="6"/>
      <c r="E40" s="6"/>
      <c r="F40" s="6"/>
      <c r="G40" s="6"/>
      <c r="H40" s="6"/>
      <c r="I40" s="6"/>
    </row>
    <row r="41" spans="1:9" ht="16.5" thickBot="1">
      <c r="A41" s="12" t="s">
        <v>141</v>
      </c>
      <c r="C41" s="32">
        <f>SUM(C33:C40)</f>
        <v>110367</v>
      </c>
      <c r="D41" s="32">
        <f>SUM(D33:D40)</f>
        <v>3617</v>
      </c>
      <c r="E41" s="32">
        <v>0</v>
      </c>
      <c r="F41" s="33">
        <f>SUM(F33:F40)</f>
        <v>1479</v>
      </c>
      <c r="G41" s="33">
        <f>SUM(G33:G40)</f>
        <v>115463</v>
      </c>
      <c r="H41" s="32">
        <f>SUM(H33:H40)</f>
        <v>0</v>
      </c>
      <c r="I41" s="32">
        <f>SUM(I33:I40)</f>
        <v>115463</v>
      </c>
    </row>
    <row r="42" spans="3:9" ht="16.5" thickTop="1">
      <c r="C42" s="34"/>
      <c r="D42" s="34"/>
      <c r="E42" s="34"/>
      <c r="F42" s="35"/>
      <c r="G42" s="35"/>
      <c r="H42" s="34"/>
      <c r="I42" s="34"/>
    </row>
    <row r="43" spans="3:9" ht="15.75">
      <c r="C43" s="34"/>
      <c r="D43" s="34"/>
      <c r="E43" s="34"/>
      <c r="F43" s="35"/>
      <c r="G43" s="35"/>
      <c r="H43" s="34"/>
      <c r="I43" s="34"/>
    </row>
    <row r="44" spans="1:10" ht="15.75">
      <c r="A44" s="83" t="s">
        <v>159</v>
      </c>
      <c r="B44" s="83"/>
      <c r="C44" s="83"/>
      <c r="D44" s="83"/>
      <c r="E44" s="83"/>
      <c r="F44" s="83"/>
      <c r="G44" s="83"/>
      <c r="H44" s="83"/>
      <c r="I44" s="83"/>
      <c r="J44" s="83"/>
    </row>
    <row r="45" spans="1:10" ht="15.75">
      <c r="A45" s="83"/>
      <c r="B45" s="83"/>
      <c r="C45" s="83"/>
      <c r="D45" s="83"/>
      <c r="E45" s="83"/>
      <c r="F45" s="83"/>
      <c r="G45" s="83"/>
      <c r="H45" s="83"/>
      <c r="I45" s="83"/>
      <c r="J45" s="83"/>
    </row>
    <row r="46" ht="15.75">
      <c r="A46" s="16"/>
    </row>
  </sheetData>
  <mergeCells count="7">
    <mergeCell ref="A1:I1"/>
    <mergeCell ref="C7:G7"/>
    <mergeCell ref="A5:J5"/>
    <mergeCell ref="A44:J45"/>
    <mergeCell ref="D8:E8"/>
    <mergeCell ref="A3:I3"/>
    <mergeCell ref="A4:I4"/>
  </mergeCells>
  <printOptions/>
  <pageMargins left="1.23" right="1" top="0.75" bottom="0" header="0.5" footer="0.5"/>
  <pageSetup horizontalDpi="300" verticalDpi="300" orientation="landscape" paperSize="9" scale="72" r:id="rId2"/>
  <drawing r:id="rId1"/>
</worksheet>
</file>

<file path=xl/worksheets/sheet4.xml><?xml version="1.0" encoding="utf-8"?>
<worksheet xmlns="http://schemas.openxmlformats.org/spreadsheetml/2006/main" xmlns:r="http://schemas.openxmlformats.org/officeDocument/2006/relationships">
  <dimension ref="A1:M75"/>
  <sheetViews>
    <sheetView tabSelected="1" zoomScale="75" zoomScaleNormal="75" workbookViewId="0" topLeftCell="A31">
      <selection activeCell="D38" sqref="D38"/>
    </sheetView>
  </sheetViews>
  <sheetFormatPr defaultColWidth="9.140625" defaultRowHeight="12.75"/>
  <cols>
    <col min="1" max="4" width="9.140625" style="1" customWidth="1"/>
    <col min="5" max="5" width="45.421875" style="1" customWidth="1"/>
    <col min="6" max="6" width="17.28125" style="16" customWidth="1"/>
    <col min="7" max="7" width="0.5625" style="1" customWidth="1"/>
    <col min="8" max="8" width="24.140625" style="1" customWidth="1"/>
    <col min="9" max="9" width="11.00390625" style="1" customWidth="1"/>
    <col min="10" max="16384" width="9.140625" style="1" customWidth="1"/>
  </cols>
  <sheetData>
    <row r="1" spans="1:9" ht="18.75">
      <c r="A1" s="85" t="s">
        <v>123</v>
      </c>
      <c r="B1" s="85"/>
      <c r="C1" s="85"/>
      <c r="D1" s="85"/>
      <c r="E1" s="85"/>
      <c r="F1" s="85"/>
      <c r="G1" s="85"/>
      <c r="H1" s="85"/>
      <c r="I1" s="85"/>
    </row>
    <row r="2" spans="1:9" ht="15.75">
      <c r="A2" s="12"/>
      <c r="B2" s="12"/>
      <c r="C2" s="12"/>
      <c r="D2" s="12"/>
      <c r="E2" s="12"/>
      <c r="G2" s="12"/>
      <c r="H2" s="12"/>
      <c r="I2" s="12"/>
    </row>
    <row r="3" spans="1:9" ht="18.75">
      <c r="A3" s="89" t="s">
        <v>9</v>
      </c>
      <c r="B3" s="89"/>
      <c r="C3" s="89"/>
      <c r="D3" s="89"/>
      <c r="E3" s="89"/>
      <c r="F3" s="89"/>
      <c r="G3" s="89"/>
      <c r="H3" s="89"/>
      <c r="I3" s="89"/>
    </row>
    <row r="4" spans="1:9" ht="18.75">
      <c r="A4" s="89" t="str">
        <f>'IS'!A4</f>
        <v>FOR THE QUARTER ENDED 30 JUNE 2007</v>
      </c>
      <c r="B4" s="89"/>
      <c r="C4" s="89"/>
      <c r="D4" s="89"/>
      <c r="E4" s="89"/>
      <c r="F4" s="89"/>
      <c r="G4" s="89"/>
      <c r="H4" s="89"/>
      <c r="I4" s="89"/>
    </row>
    <row r="5" spans="1:13" ht="15" customHeight="1">
      <c r="A5" s="91" t="s">
        <v>126</v>
      </c>
      <c r="B5" s="92"/>
      <c r="C5" s="92"/>
      <c r="D5" s="92"/>
      <c r="E5" s="92"/>
      <c r="F5" s="92"/>
      <c r="G5" s="92"/>
      <c r="H5" s="92"/>
      <c r="I5" s="92"/>
      <c r="J5" s="7"/>
      <c r="K5" s="8"/>
      <c r="L5" s="8"/>
      <c r="M5" s="8"/>
    </row>
    <row r="6" spans="1:9" ht="15.75">
      <c r="A6" s="12"/>
      <c r="B6" s="12"/>
      <c r="C6" s="12"/>
      <c r="D6" s="12"/>
      <c r="E6" s="12"/>
      <c r="F6" s="90"/>
      <c r="G6" s="90"/>
      <c r="H6" s="90"/>
      <c r="I6" s="12"/>
    </row>
    <row r="7" spans="1:9" ht="15.75">
      <c r="A7" s="12"/>
      <c r="B7" s="12"/>
      <c r="C7" s="12"/>
      <c r="D7" s="12"/>
      <c r="E7" s="12"/>
      <c r="F7" s="86" t="s">
        <v>113</v>
      </c>
      <c r="G7" s="86"/>
      <c r="H7" s="86"/>
      <c r="I7" s="12"/>
    </row>
    <row r="8" spans="1:9" ht="15.75">
      <c r="A8" s="12"/>
      <c r="B8" s="12"/>
      <c r="C8" s="12"/>
      <c r="D8" s="12"/>
      <c r="E8" s="12"/>
      <c r="F8" s="17" t="s">
        <v>114</v>
      </c>
      <c r="G8" s="16"/>
      <c r="H8" s="17" t="s">
        <v>115</v>
      </c>
      <c r="I8" s="12"/>
    </row>
    <row r="9" spans="1:9" ht="15.75">
      <c r="A9" s="12"/>
      <c r="B9" s="12"/>
      <c r="C9" s="12"/>
      <c r="D9" s="12"/>
      <c r="E9" s="12"/>
      <c r="F9" s="17" t="s">
        <v>116</v>
      </c>
      <c r="G9" s="16"/>
      <c r="H9" s="17" t="s">
        <v>117</v>
      </c>
      <c r="I9" s="12"/>
    </row>
    <row r="10" spans="1:9" ht="15.75">
      <c r="A10" s="12"/>
      <c r="B10" s="12"/>
      <c r="C10" s="12"/>
      <c r="D10" s="12"/>
      <c r="E10" s="12"/>
      <c r="F10" s="17" t="s">
        <v>118</v>
      </c>
      <c r="G10" s="16"/>
      <c r="H10" s="17" t="s">
        <v>119</v>
      </c>
      <c r="I10" s="12"/>
    </row>
    <row r="11" spans="1:9" ht="15.75">
      <c r="A11" s="12"/>
      <c r="B11" s="12"/>
      <c r="C11" s="12"/>
      <c r="D11" s="12"/>
      <c r="E11" s="12"/>
      <c r="F11" s="37">
        <v>39263</v>
      </c>
      <c r="G11" s="47"/>
      <c r="H11" s="37">
        <v>38898</v>
      </c>
      <c r="I11" s="12"/>
    </row>
    <row r="12" spans="1:9" ht="15.75">
      <c r="A12" s="12"/>
      <c r="B12" s="12"/>
      <c r="C12" s="12"/>
      <c r="D12" s="12"/>
      <c r="E12" s="12"/>
      <c r="F12" s="17" t="s">
        <v>10</v>
      </c>
      <c r="G12" s="16"/>
      <c r="H12" s="17" t="s">
        <v>10</v>
      </c>
      <c r="I12" s="12"/>
    </row>
    <row r="13" spans="1:9" ht="15.75">
      <c r="A13" s="16"/>
      <c r="B13" s="12"/>
      <c r="C13" s="12"/>
      <c r="D13" s="12"/>
      <c r="E13" s="12"/>
      <c r="F13" s="17"/>
      <c r="G13" s="12"/>
      <c r="H13" s="15"/>
      <c r="I13" s="12"/>
    </row>
    <row r="14" spans="1:9" ht="15.75">
      <c r="A14" s="16" t="s">
        <v>11</v>
      </c>
      <c r="B14" s="12"/>
      <c r="C14" s="12"/>
      <c r="D14" s="12"/>
      <c r="E14" s="12"/>
      <c r="G14" s="12"/>
      <c r="H14" s="12"/>
      <c r="I14" s="12"/>
    </row>
    <row r="15" spans="1:9" ht="15.75">
      <c r="A15" s="12" t="s">
        <v>29</v>
      </c>
      <c r="B15" s="12"/>
      <c r="C15" s="12"/>
      <c r="D15" s="12"/>
      <c r="E15" s="12"/>
      <c r="F15" s="2">
        <f>'IS'!H29</f>
        <v>5379</v>
      </c>
      <c r="G15" s="12"/>
      <c r="H15" s="3">
        <v>7183</v>
      </c>
      <c r="I15" s="12"/>
    </row>
    <row r="16" spans="1:9" ht="15.75">
      <c r="A16" s="12" t="s">
        <v>12</v>
      </c>
      <c r="B16" s="12"/>
      <c r="C16" s="12"/>
      <c r="D16" s="12"/>
      <c r="E16" s="12"/>
      <c r="F16" s="2"/>
      <c r="G16" s="12"/>
      <c r="H16" s="3"/>
      <c r="I16" s="12"/>
    </row>
    <row r="17" spans="1:9" ht="15.75">
      <c r="A17" s="12" t="s">
        <v>16</v>
      </c>
      <c r="B17" s="12"/>
      <c r="C17" s="12"/>
      <c r="D17" s="12"/>
      <c r="E17" s="12"/>
      <c r="F17" s="2">
        <v>4015</v>
      </c>
      <c r="G17" s="12"/>
      <c r="H17" s="3">
        <v>3956</v>
      </c>
      <c r="I17" s="12"/>
    </row>
    <row r="18" spans="1:9" ht="15.75">
      <c r="A18" s="12" t="s">
        <v>13</v>
      </c>
      <c r="B18" s="12"/>
      <c r="C18" s="12"/>
      <c r="D18" s="12"/>
      <c r="E18" s="12"/>
      <c r="F18" s="2">
        <v>6018</v>
      </c>
      <c r="G18" s="12"/>
      <c r="H18" s="3">
        <v>6018</v>
      </c>
      <c r="I18" s="12"/>
    </row>
    <row r="19" spans="1:9" ht="15.75">
      <c r="A19" s="12" t="s">
        <v>142</v>
      </c>
      <c r="B19" s="12"/>
      <c r="C19" s="12"/>
      <c r="D19" s="12"/>
      <c r="E19" s="12"/>
      <c r="F19" s="2">
        <v>0</v>
      </c>
      <c r="G19" s="12"/>
      <c r="H19" s="3">
        <v>22</v>
      </c>
      <c r="I19" s="12"/>
    </row>
    <row r="20" spans="1:9" ht="15.75">
      <c r="A20" s="12" t="s">
        <v>143</v>
      </c>
      <c r="B20" s="12"/>
      <c r="C20" s="12"/>
      <c r="D20" s="12"/>
      <c r="E20" s="12"/>
      <c r="F20" s="2">
        <v>0</v>
      </c>
      <c r="G20" s="12"/>
      <c r="H20" s="3">
        <v>18</v>
      </c>
      <c r="I20" s="12"/>
    </row>
    <row r="21" spans="1:9" ht="15.75">
      <c r="A21" s="12" t="s">
        <v>144</v>
      </c>
      <c r="B21" s="12"/>
      <c r="C21" s="12"/>
      <c r="D21" s="12"/>
      <c r="E21" s="12"/>
      <c r="F21" s="2">
        <v>0</v>
      </c>
      <c r="G21" s="12"/>
      <c r="H21" s="3">
        <v>-11</v>
      </c>
      <c r="I21" s="12"/>
    </row>
    <row r="22" spans="1:9" ht="15.75">
      <c r="A22" s="12" t="s">
        <v>148</v>
      </c>
      <c r="B22" s="12"/>
      <c r="C22" s="12"/>
      <c r="D22" s="12"/>
      <c r="E22" s="12"/>
      <c r="F22" s="2">
        <v>-48</v>
      </c>
      <c r="G22" s="12"/>
      <c r="H22" s="3">
        <v>-51</v>
      </c>
      <c r="I22" s="12"/>
    </row>
    <row r="23" spans="1:9" ht="15.75">
      <c r="A23" s="12" t="s">
        <v>14</v>
      </c>
      <c r="B23" s="12"/>
      <c r="C23" s="12"/>
      <c r="D23" s="12"/>
      <c r="E23" s="18"/>
      <c r="F23" s="2">
        <v>14</v>
      </c>
      <c r="G23" s="12"/>
      <c r="H23" s="3">
        <v>17</v>
      </c>
      <c r="I23" s="12"/>
    </row>
    <row r="24" spans="1:9" ht="15.75">
      <c r="A24" s="12" t="s">
        <v>129</v>
      </c>
      <c r="B24" s="12"/>
      <c r="C24" s="12"/>
      <c r="D24" s="12"/>
      <c r="E24" s="18"/>
      <c r="F24" s="54">
        <v>-7832</v>
      </c>
      <c r="G24" s="12"/>
      <c r="H24" s="4">
        <v>-14211</v>
      </c>
      <c r="I24" s="12"/>
    </row>
    <row r="25" spans="1:9" ht="15.75">
      <c r="A25" s="12" t="s">
        <v>30</v>
      </c>
      <c r="B25" s="12"/>
      <c r="C25" s="12"/>
      <c r="D25" s="12"/>
      <c r="E25" s="12"/>
      <c r="F25" s="2">
        <f>SUM(F15:F24)</f>
        <v>7546</v>
      </c>
      <c r="G25" s="12"/>
      <c r="H25" s="3">
        <f>SUM(H15:H24)</f>
        <v>2941</v>
      </c>
      <c r="I25" s="12"/>
    </row>
    <row r="26" spans="1:9" ht="15.75">
      <c r="A26" s="12" t="s">
        <v>73</v>
      </c>
      <c r="B26" s="12"/>
      <c r="C26" s="12"/>
      <c r="D26" s="12"/>
      <c r="E26" s="12"/>
      <c r="F26" s="2">
        <v>-17048</v>
      </c>
      <c r="G26" s="12"/>
      <c r="H26" s="3">
        <v>14099</v>
      </c>
      <c r="I26" s="3"/>
    </row>
    <row r="27" spans="1:9" ht="15.75">
      <c r="A27" s="12" t="s">
        <v>165</v>
      </c>
      <c r="B27" s="12"/>
      <c r="C27" s="12"/>
      <c r="D27" s="12"/>
      <c r="E27" s="12"/>
      <c r="F27" s="2">
        <v>4417</v>
      </c>
      <c r="G27" s="12"/>
      <c r="H27" s="3">
        <v>10015</v>
      </c>
      <c r="I27" s="12"/>
    </row>
    <row r="28" spans="1:9" ht="15.75">
      <c r="A28" s="12" t="s">
        <v>37</v>
      </c>
      <c r="B28" s="12"/>
      <c r="C28" s="12"/>
      <c r="D28" s="12"/>
      <c r="E28" s="12"/>
      <c r="F28" s="2">
        <v>-2</v>
      </c>
      <c r="G28" s="12"/>
      <c r="H28" s="3">
        <v>-103</v>
      </c>
      <c r="I28" s="12"/>
    </row>
    <row r="29" spans="1:9" ht="15.75">
      <c r="A29" s="12" t="s">
        <v>127</v>
      </c>
      <c r="B29" s="12"/>
      <c r="C29" s="12"/>
      <c r="D29" s="12"/>
      <c r="E29" s="12"/>
      <c r="F29" s="54">
        <v>-240</v>
      </c>
      <c r="G29" s="19"/>
      <c r="H29" s="4">
        <v>-105</v>
      </c>
      <c r="I29" s="12"/>
    </row>
    <row r="30" spans="1:9" ht="15.75">
      <c r="A30" s="12" t="s">
        <v>160</v>
      </c>
      <c r="B30" s="12"/>
      <c r="C30" s="12"/>
      <c r="D30" s="12"/>
      <c r="E30" s="12"/>
      <c r="F30" s="20">
        <f>SUM(F25:F29)</f>
        <v>-5327</v>
      </c>
      <c r="G30" s="12"/>
      <c r="H30" s="20">
        <f>SUM(H25:H29)</f>
        <v>26847</v>
      </c>
      <c r="I30" s="12"/>
    </row>
    <row r="31" spans="1:9" ht="15.75">
      <c r="A31" s="12" t="s">
        <v>82</v>
      </c>
      <c r="B31" s="12"/>
      <c r="C31" s="12"/>
      <c r="D31" s="12"/>
      <c r="E31" s="12"/>
      <c r="F31" s="20">
        <f>-F22</f>
        <v>48</v>
      </c>
      <c r="G31" s="12"/>
      <c r="H31" s="20">
        <f>-H22</f>
        <v>51</v>
      </c>
      <c r="I31" s="12"/>
    </row>
    <row r="32" spans="1:9" ht="15.75">
      <c r="A32" s="12" t="s">
        <v>22</v>
      </c>
      <c r="B32" s="21"/>
      <c r="C32" s="12"/>
      <c r="D32" s="12"/>
      <c r="E32" s="12"/>
      <c r="F32" s="2">
        <v>-3250</v>
      </c>
      <c r="G32" s="12"/>
      <c r="H32" s="3">
        <v>-5963</v>
      </c>
      <c r="I32" s="12"/>
    </row>
    <row r="33" spans="1:9" ht="15.75">
      <c r="A33" s="12" t="s">
        <v>17</v>
      </c>
      <c r="B33" s="12"/>
      <c r="C33" s="12"/>
      <c r="D33" s="12"/>
      <c r="E33" s="12"/>
      <c r="F33" s="2">
        <f>-F23</f>
        <v>-14</v>
      </c>
      <c r="G33" s="12"/>
      <c r="H33" s="3">
        <v>-17</v>
      </c>
      <c r="I33" s="12"/>
    </row>
    <row r="34" spans="1:9" ht="15.75">
      <c r="A34" s="12" t="s">
        <v>155</v>
      </c>
      <c r="B34" s="12"/>
      <c r="C34" s="12"/>
      <c r="D34" s="12"/>
      <c r="E34" s="12"/>
      <c r="F34" s="22">
        <f>SUM(F30:F33)</f>
        <v>-8543</v>
      </c>
      <c r="G34" s="19"/>
      <c r="H34" s="22">
        <f>SUM(H30:H33)</f>
        <v>20918</v>
      </c>
      <c r="I34" s="12"/>
    </row>
    <row r="35" spans="1:9" ht="15.75">
      <c r="A35" s="12"/>
      <c r="B35" s="12"/>
      <c r="C35" s="12"/>
      <c r="D35" s="12"/>
      <c r="E35" s="12"/>
      <c r="F35" s="2"/>
      <c r="G35" s="12"/>
      <c r="H35" s="3"/>
      <c r="I35" s="12"/>
    </row>
    <row r="36" spans="1:9" ht="15.75">
      <c r="A36" s="16" t="s">
        <v>21</v>
      </c>
      <c r="B36" s="12"/>
      <c r="C36" s="12"/>
      <c r="D36" s="12"/>
      <c r="E36" s="12"/>
      <c r="F36" s="2"/>
      <c r="G36" s="12"/>
      <c r="H36" s="3"/>
      <c r="I36" s="12"/>
    </row>
    <row r="37" spans="1:9" ht="15.75">
      <c r="A37" s="12" t="s">
        <v>85</v>
      </c>
      <c r="B37" s="12"/>
      <c r="C37" s="12"/>
      <c r="D37" s="12"/>
      <c r="E37" s="21"/>
      <c r="F37" s="2">
        <v>157</v>
      </c>
      <c r="G37" s="12"/>
      <c r="H37" s="3">
        <v>398</v>
      </c>
      <c r="I37" s="12"/>
    </row>
    <row r="38" spans="1:9" ht="15.75">
      <c r="A38" s="12" t="s">
        <v>80</v>
      </c>
      <c r="B38" s="12"/>
      <c r="C38" s="12"/>
      <c r="D38" s="12"/>
      <c r="E38" s="21"/>
      <c r="F38" s="2">
        <v>-95</v>
      </c>
      <c r="G38" s="19"/>
      <c r="H38" s="20">
        <v>-32288</v>
      </c>
      <c r="I38" s="12"/>
    </row>
    <row r="39" spans="1:9" ht="15.75">
      <c r="A39" s="12" t="s">
        <v>161</v>
      </c>
      <c r="B39" s="12"/>
      <c r="C39" s="12"/>
      <c r="D39" s="12"/>
      <c r="E39" s="12"/>
      <c r="F39" s="22">
        <f>SUM(F37:F38)</f>
        <v>62</v>
      </c>
      <c r="G39" s="23"/>
      <c r="H39" s="22">
        <f>SUM(H37:H38)</f>
        <v>-31890</v>
      </c>
      <c r="I39" s="12"/>
    </row>
    <row r="40" spans="1:9" ht="15.75">
      <c r="A40" s="12"/>
      <c r="B40" s="12"/>
      <c r="C40" s="12"/>
      <c r="D40" s="12"/>
      <c r="E40" s="12"/>
      <c r="F40" s="2"/>
      <c r="G40" s="12"/>
      <c r="H40" s="3"/>
      <c r="I40" s="12"/>
    </row>
    <row r="41" spans="1:9" ht="15.75">
      <c r="A41" s="16" t="s">
        <v>15</v>
      </c>
      <c r="B41" s="12"/>
      <c r="C41" s="12"/>
      <c r="D41" s="12"/>
      <c r="E41" s="12"/>
      <c r="F41" s="2"/>
      <c r="G41" s="12"/>
      <c r="H41" s="3"/>
      <c r="I41" s="12"/>
    </row>
    <row r="42" spans="1:9" ht="15.75">
      <c r="A42" s="12" t="s">
        <v>36</v>
      </c>
      <c r="B42" s="12"/>
      <c r="C42" s="12"/>
      <c r="D42" s="12"/>
      <c r="E42" s="12"/>
      <c r="F42" s="2">
        <v>-64</v>
      </c>
      <c r="G42" s="12"/>
      <c r="H42" s="3">
        <v>-599</v>
      </c>
      <c r="I42" s="12"/>
    </row>
    <row r="43" spans="1:9" ht="15.75">
      <c r="A43" s="12" t="s">
        <v>79</v>
      </c>
      <c r="B43" s="12"/>
      <c r="C43" s="12"/>
      <c r="D43" s="12"/>
      <c r="E43" s="12"/>
      <c r="F43" s="2">
        <v>12595</v>
      </c>
      <c r="G43" s="12"/>
      <c r="H43" s="3">
        <v>14101</v>
      </c>
      <c r="I43" s="12"/>
    </row>
    <row r="44" spans="1:9" ht="15.75">
      <c r="A44" s="12" t="s">
        <v>154</v>
      </c>
      <c r="B44" s="12"/>
      <c r="C44" s="12"/>
      <c r="D44" s="12"/>
      <c r="E44" s="12"/>
      <c r="F44" s="22">
        <f>SUM(F42:F43)</f>
        <v>12531</v>
      </c>
      <c r="G44" s="12"/>
      <c r="H44" s="22">
        <f>SUM(H42:H43)</f>
        <v>13502</v>
      </c>
      <c r="I44" s="12"/>
    </row>
    <row r="45" spans="1:9" ht="15.75">
      <c r="A45" s="12"/>
      <c r="B45" s="12"/>
      <c r="C45" s="12"/>
      <c r="D45" s="12"/>
      <c r="E45" s="12"/>
      <c r="F45" s="2"/>
      <c r="G45" s="12"/>
      <c r="H45" s="3"/>
      <c r="I45" s="12"/>
    </row>
    <row r="46" spans="1:9" ht="15.75">
      <c r="A46" s="24" t="s">
        <v>122</v>
      </c>
      <c r="B46" s="25"/>
      <c r="C46" s="25"/>
      <c r="D46" s="25"/>
      <c r="E46" s="25"/>
      <c r="F46" s="3">
        <f>+F34+F39+F44</f>
        <v>4050</v>
      </c>
      <c r="G46" s="12"/>
      <c r="H46" s="3">
        <f>+H34+H39+H44</f>
        <v>2530</v>
      </c>
      <c r="I46" s="12"/>
    </row>
    <row r="47" spans="1:9" ht="15.75">
      <c r="A47" s="24" t="s">
        <v>97</v>
      </c>
      <c r="B47" s="25"/>
      <c r="C47" s="25"/>
      <c r="D47" s="25"/>
      <c r="E47" s="25"/>
      <c r="F47" s="2">
        <f>7743-20</f>
        <v>7723</v>
      </c>
      <c r="G47" s="12"/>
      <c r="H47" s="3">
        <f>3996</f>
        <v>3996</v>
      </c>
      <c r="I47" s="12"/>
    </row>
    <row r="48" spans="1:9" ht="16.5" thickBot="1">
      <c r="A48" s="24" t="s">
        <v>98</v>
      </c>
      <c r="B48" s="25"/>
      <c r="C48" s="25"/>
      <c r="D48" s="25"/>
      <c r="E48" s="25"/>
      <c r="F48" s="53">
        <f>SUM(F46:F47)</f>
        <v>11773</v>
      </c>
      <c r="G48" s="12"/>
      <c r="H48" s="5">
        <f>SUM(H46:H47)</f>
        <v>6526</v>
      </c>
      <c r="I48" s="2"/>
    </row>
    <row r="49" spans="1:9" ht="16.5" thickTop="1">
      <c r="A49" s="12"/>
      <c r="B49" s="12"/>
      <c r="C49" s="12"/>
      <c r="D49" s="12"/>
      <c r="E49" s="12"/>
      <c r="F49" s="49"/>
      <c r="G49" s="12"/>
      <c r="H49" s="3"/>
      <c r="I49" s="12"/>
    </row>
    <row r="50" spans="1:9" ht="15.75">
      <c r="A50" s="12"/>
      <c r="B50" s="12"/>
      <c r="C50" s="12"/>
      <c r="D50" s="12"/>
      <c r="E50" s="12"/>
      <c r="F50" s="49"/>
      <c r="G50" s="12"/>
      <c r="H50" s="3"/>
      <c r="I50" s="12"/>
    </row>
    <row r="51" spans="1:9" ht="15.75">
      <c r="A51" s="12" t="s">
        <v>99</v>
      </c>
      <c r="B51" s="12"/>
      <c r="C51" s="12"/>
      <c r="D51" s="12"/>
      <c r="E51" s="12"/>
      <c r="F51" s="49"/>
      <c r="G51" s="12"/>
      <c r="H51" s="3"/>
      <c r="I51" s="12"/>
    </row>
    <row r="52" spans="1:9" ht="15.75">
      <c r="A52" s="12"/>
      <c r="B52" s="12"/>
      <c r="C52" s="12"/>
      <c r="D52" s="12"/>
      <c r="E52" s="12"/>
      <c r="F52" s="26" t="s">
        <v>71</v>
      </c>
      <c r="G52" s="15"/>
      <c r="H52" s="26" t="s">
        <v>71</v>
      </c>
      <c r="I52" s="12"/>
    </row>
    <row r="53" spans="1:9" ht="15.75">
      <c r="A53" s="12"/>
      <c r="B53" s="12"/>
      <c r="C53" s="12"/>
      <c r="D53" s="12"/>
      <c r="E53" s="12"/>
      <c r="F53" s="13">
        <f>F11</f>
        <v>39263</v>
      </c>
      <c r="G53" s="13"/>
      <c r="H53" s="13">
        <f>H11</f>
        <v>38898</v>
      </c>
      <c r="I53" s="12"/>
    </row>
    <row r="54" spans="1:9" ht="15.75">
      <c r="A54" s="12"/>
      <c r="B54" s="12"/>
      <c r="C54" s="12"/>
      <c r="D54" s="12"/>
      <c r="E54" s="12"/>
      <c r="F54" s="15" t="s">
        <v>10</v>
      </c>
      <c r="G54" s="15"/>
      <c r="H54" s="15" t="s">
        <v>10</v>
      </c>
      <c r="I54" s="12"/>
    </row>
    <row r="55" spans="1:9" ht="15.75">
      <c r="A55" s="12" t="s">
        <v>18</v>
      </c>
      <c r="B55" s="12"/>
      <c r="C55" s="12"/>
      <c r="D55" s="12"/>
      <c r="E55" s="12"/>
      <c r="F55" s="27">
        <v>4038</v>
      </c>
      <c r="G55" s="27"/>
      <c r="H55" s="27">
        <v>1426</v>
      </c>
      <c r="I55" s="12"/>
    </row>
    <row r="56" spans="1:9" ht="15.75">
      <c r="A56" s="12" t="s">
        <v>72</v>
      </c>
      <c r="B56" s="12"/>
      <c r="C56" s="12"/>
      <c r="D56" s="12"/>
      <c r="E56" s="12"/>
      <c r="F56" s="27">
        <v>7755</v>
      </c>
      <c r="G56" s="27"/>
      <c r="H56" s="27">
        <v>5120</v>
      </c>
      <c r="I56" s="12"/>
    </row>
    <row r="57" spans="1:9" ht="15.75">
      <c r="A57" s="12"/>
      <c r="B57" s="12"/>
      <c r="C57" s="12"/>
      <c r="D57" s="12"/>
      <c r="E57" s="12"/>
      <c r="F57" s="45">
        <f>SUM(F55:F56)</f>
        <v>11793</v>
      </c>
      <c r="G57" s="27"/>
      <c r="H57" s="45">
        <f>SUM(H55:H56)</f>
        <v>6546</v>
      </c>
      <c r="I57" s="12"/>
    </row>
    <row r="58" spans="1:9" ht="15.75">
      <c r="A58" s="12" t="s">
        <v>128</v>
      </c>
      <c r="B58" s="12"/>
      <c r="C58" s="12"/>
      <c r="D58" s="12"/>
      <c r="E58" s="12"/>
      <c r="F58" s="46">
        <v>-20</v>
      </c>
      <c r="G58" s="27"/>
      <c r="H58" s="46">
        <v>-20</v>
      </c>
      <c r="I58" s="12"/>
    </row>
    <row r="59" spans="1:9" ht="16.5" thickBot="1">
      <c r="A59" s="12"/>
      <c r="B59" s="12"/>
      <c r="C59" s="12"/>
      <c r="D59" s="12"/>
      <c r="E59" s="12"/>
      <c r="F59" s="28">
        <f>SUM(F57:F58)</f>
        <v>11773</v>
      </c>
      <c r="G59" s="27"/>
      <c r="H59" s="28">
        <f>SUM(H57:H58)</f>
        <v>6526</v>
      </c>
      <c r="I59" s="12"/>
    </row>
    <row r="60" spans="1:9" ht="16.5" thickTop="1">
      <c r="A60" s="12"/>
      <c r="B60" s="12"/>
      <c r="C60" s="12"/>
      <c r="D60" s="12"/>
      <c r="E60" s="12"/>
      <c r="F60" s="51"/>
      <c r="G60" s="27"/>
      <c r="H60" s="46"/>
      <c r="I60" s="12"/>
    </row>
    <row r="61" spans="1:9" ht="15.75">
      <c r="A61" s="12"/>
      <c r="B61" s="12"/>
      <c r="C61" s="12"/>
      <c r="D61" s="12"/>
      <c r="E61" s="12"/>
      <c r="F61" s="51"/>
      <c r="G61" s="27"/>
      <c r="H61" s="46"/>
      <c r="I61" s="12"/>
    </row>
    <row r="62" spans="1:9" ht="15.75">
      <c r="A62" s="16" t="s">
        <v>81</v>
      </c>
      <c r="B62" s="12"/>
      <c r="C62" s="12"/>
      <c r="D62" s="12"/>
      <c r="E62" s="12"/>
      <c r="G62" s="12"/>
      <c r="H62" s="12"/>
      <c r="I62" s="12"/>
    </row>
    <row r="63" spans="1:9" ht="15.75">
      <c r="A63" s="16" t="s">
        <v>149</v>
      </c>
      <c r="B63" s="12"/>
      <c r="C63" s="12"/>
      <c r="D63" s="12"/>
      <c r="E63" s="12"/>
      <c r="G63" s="12"/>
      <c r="H63" s="12"/>
      <c r="I63" s="12"/>
    </row>
    <row r="64" spans="1:9" ht="15.75">
      <c r="A64" s="16"/>
      <c r="B64" s="12"/>
      <c r="C64" s="12"/>
      <c r="D64" s="12"/>
      <c r="E64" s="12"/>
      <c r="G64" s="12"/>
      <c r="H64" s="12"/>
      <c r="I64" s="12"/>
    </row>
    <row r="65" spans="1:9" ht="15.75">
      <c r="A65" s="12"/>
      <c r="B65" s="12"/>
      <c r="C65" s="12"/>
      <c r="D65" s="12"/>
      <c r="E65" s="12"/>
      <c r="G65" s="12"/>
      <c r="H65" s="12"/>
      <c r="I65" s="12"/>
    </row>
    <row r="66" spans="1:9" ht="15.75">
      <c r="A66" s="12"/>
      <c r="B66" s="12"/>
      <c r="C66" s="12"/>
      <c r="D66" s="12"/>
      <c r="E66" s="12"/>
      <c r="G66" s="12"/>
      <c r="H66" s="12"/>
      <c r="I66" s="12"/>
    </row>
    <row r="67" spans="1:9" ht="15.75">
      <c r="A67" s="12"/>
      <c r="B67" s="12"/>
      <c r="C67" s="12"/>
      <c r="D67" s="12"/>
      <c r="E67" s="12"/>
      <c r="G67" s="12"/>
      <c r="H67" s="3"/>
      <c r="I67" s="12"/>
    </row>
    <row r="68" spans="1:9" ht="15.75">
      <c r="A68" s="12"/>
      <c r="B68" s="12"/>
      <c r="C68" s="12"/>
      <c r="D68" s="12"/>
      <c r="E68" s="12"/>
      <c r="G68" s="12"/>
      <c r="H68" s="12"/>
      <c r="I68" s="12"/>
    </row>
    <row r="69" spans="1:9" ht="15.75">
      <c r="A69" s="12"/>
      <c r="B69" s="12"/>
      <c r="C69" s="12"/>
      <c r="D69" s="12"/>
      <c r="E69" s="12"/>
      <c r="G69" s="12"/>
      <c r="H69" s="12"/>
      <c r="I69" s="12"/>
    </row>
    <row r="70" spans="1:9" ht="15.75">
      <c r="A70" s="12"/>
      <c r="B70" s="12"/>
      <c r="C70" s="12"/>
      <c r="D70" s="12"/>
      <c r="E70" s="12"/>
      <c r="G70" s="12"/>
      <c r="H70" s="12"/>
      <c r="I70" s="12"/>
    </row>
    <row r="71" spans="1:9" ht="15.75">
      <c r="A71" s="12"/>
      <c r="B71" s="12"/>
      <c r="C71" s="12"/>
      <c r="D71" s="12"/>
      <c r="E71" s="12"/>
      <c r="G71" s="12"/>
      <c r="H71" s="12"/>
      <c r="I71" s="12"/>
    </row>
    <row r="72" spans="1:9" ht="15.75">
      <c r="A72" s="12"/>
      <c r="B72" s="12"/>
      <c r="C72" s="12"/>
      <c r="D72" s="12"/>
      <c r="E72" s="12"/>
      <c r="G72" s="12"/>
      <c r="H72" s="12"/>
      <c r="I72" s="12"/>
    </row>
    <row r="73" spans="1:9" ht="15.75">
      <c r="A73" s="12"/>
      <c r="B73" s="12"/>
      <c r="C73" s="12"/>
      <c r="D73" s="12"/>
      <c r="E73" s="12"/>
      <c r="G73" s="12"/>
      <c r="H73" s="12"/>
      <c r="I73" s="12"/>
    </row>
    <row r="74" spans="1:9" ht="15.75">
      <c r="A74" s="12"/>
      <c r="B74" s="12"/>
      <c r="C74" s="12"/>
      <c r="D74" s="12"/>
      <c r="E74" s="12"/>
      <c r="G74" s="12"/>
      <c r="H74" s="12"/>
      <c r="I74" s="12"/>
    </row>
    <row r="75" spans="1:9" ht="15.75">
      <c r="A75" s="12"/>
      <c r="B75" s="12"/>
      <c r="C75" s="12"/>
      <c r="D75" s="12"/>
      <c r="E75" s="12"/>
      <c r="G75" s="12"/>
      <c r="H75" s="12"/>
      <c r="I75" s="12"/>
    </row>
  </sheetData>
  <mergeCells count="6">
    <mergeCell ref="F6:H6"/>
    <mergeCell ref="F7:H7"/>
    <mergeCell ref="A5:I5"/>
    <mergeCell ref="A1:I1"/>
    <mergeCell ref="A3:I3"/>
    <mergeCell ref="A4:I4"/>
  </mergeCells>
  <printOptions/>
  <pageMargins left="0.75" right="0.75" top="1" bottom="0.5" header="0.5" footer="0.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catherine</cp:lastModifiedBy>
  <cp:lastPrinted>2007-08-27T09:18:34Z</cp:lastPrinted>
  <dcterms:created xsi:type="dcterms:W3CDTF">2000-02-14T07:46:56Z</dcterms:created>
  <dcterms:modified xsi:type="dcterms:W3CDTF">2007-08-28T01:38:15Z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